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6"/>
  <workbookPr defaultThemeVersion="166925"/>
  <mc:AlternateContent xmlns:mc="http://schemas.openxmlformats.org/markup-compatibility/2006">
    <mc:Choice Requires="x15">
      <x15ac:absPath xmlns:x15ac="http://schemas.microsoft.com/office/spreadsheetml/2010/11/ac" url="C:\Users\agnieszka.koch\AppData\Local\Microsoft\Windows\INetCache\Content.Outlook\1OSBQWL0\"/>
    </mc:Choice>
  </mc:AlternateContent>
  <xr:revisionPtr revIDLastSave="0" documentId="13_ncr:1_{220440D1-567E-4B22-9218-D871DA3B2272}" xr6:coauthVersionLast="36" xr6:coauthVersionMax="36" xr10:uidLastSave="{00000000-0000-0000-0000-000000000000}"/>
  <bookViews>
    <workbookView xWindow="0" yWindow="0" windowWidth="23040" windowHeight="9780" xr2:uid="{26396D97-B774-4BC0-9D20-AF2472702299}"/>
  </bookViews>
  <sheets>
    <sheet name="KARTY SIM" sheetId="1" r:id="rId1"/>
    <sheet name="APARATY TELEFONICZNE" sheetId="2" r:id="rId2"/>
    <sheet name="ŁACZNA WARTOŚĆ OFERTY" sheetId="3" r:id="rId3"/>
  </sheets>
  <definedNames>
    <definedName name="_Hlk68643488" localSheetId="0">'KARTY SIM'!$B$10</definedName>
    <definedName name="_Hlk68645068" localSheetId="0">'KARTY SIM'!$B$24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 i="3" l="1"/>
  <c r="I11" i="3" s="1"/>
  <c r="K16" i="1"/>
  <c r="J16" i="1"/>
  <c r="H11" i="3" l="1"/>
  <c r="J11" i="3" s="1"/>
  <c r="H11" i="2"/>
  <c r="H12" i="2"/>
  <c r="H13" i="2"/>
  <c r="H14" i="2"/>
  <c r="H15" i="2"/>
  <c r="H16" i="2"/>
  <c r="H17" i="2"/>
  <c r="H18" i="2"/>
  <c r="H19" i="2"/>
  <c r="H20" i="2"/>
  <c r="H21" i="2"/>
  <c r="H22" i="2"/>
  <c r="J13" i="1"/>
  <c r="J14" i="1"/>
  <c r="J15" i="1"/>
  <c r="J12" i="1"/>
  <c r="M15" i="1" l="1"/>
  <c r="M18" i="1" s="1"/>
  <c r="K11" i="2"/>
  <c r="L11" i="2" s="1"/>
  <c r="I19" i="2"/>
  <c r="J19" i="2" s="1"/>
  <c r="K15" i="2"/>
  <c r="L15" i="2" s="1"/>
  <c r="K19" i="2"/>
  <c r="L19" i="2" s="1"/>
  <c r="I15" i="2"/>
  <c r="J15" i="2" s="1"/>
  <c r="G20" i="3" s="1"/>
  <c r="I11" i="2"/>
  <c r="J11" i="2" s="1"/>
  <c r="G16" i="3" s="1"/>
  <c r="L14" i="1"/>
  <c r="L13" i="1"/>
  <c r="G8" i="3" s="1"/>
  <c r="H8" i="3" s="1"/>
  <c r="J8" i="3" s="1"/>
  <c r="L12" i="1"/>
  <c r="G7" i="3" s="1"/>
  <c r="K15" i="1"/>
  <c r="K17" i="1" s="1"/>
  <c r="H7" i="3" l="1"/>
  <c r="G9" i="3"/>
  <c r="I9" i="3" s="1"/>
  <c r="K18" i="1"/>
  <c r="G10" i="3"/>
  <c r="I10" i="3" s="1"/>
  <c r="F16" i="3"/>
  <c r="G24" i="3"/>
  <c r="G28" i="3" s="1"/>
  <c r="F20" i="3"/>
  <c r="F24" i="3"/>
  <c r="I7" i="3"/>
  <c r="I8" i="3"/>
  <c r="L24" i="2"/>
  <c r="J24" i="2"/>
  <c r="K23" i="2"/>
  <c r="I23" i="2"/>
  <c r="M17" i="1"/>
  <c r="L18" i="1"/>
  <c r="L17" i="1"/>
  <c r="G12" i="3" l="1"/>
  <c r="J7" i="3"/>
  <c r="J12" i="3" s="1"/>
  <c r="I12" i="3"/>
  <c r="H9" i="3"/>
  <c r="J9" i="3" s="1"/>
  <c r="F28" i="3"/>
  <c r="H10" i="3"/>
  <c r="J10" i="3" s="1"/>
  <c r="H12" i="3" l="1"/>
  <c r="D34" i="3"/>
  <c r="D35" i="3" s="1"/>
  <c r="D36" i="3" s="1"/>
  <c r="E34" i="3"/>
  <c r="E35" i="3" l="1"/>
  <c r="E36" i="3" s="1"/>
</calcChain>
</file>

<file path=xl/sharedStrings.xml><?xml version="1.0" encoding="utf-8"?>
<sst xmlns="http://schemas.openxmlformats.org/spreadsheetml/2006/main" count="163" uniqueCount="96">
  <si>
    <t>TABELA 1</t>
  </si>
  <si>
    <t>DOSTAWA KART SIM</t>
  </si>
  <si>
    <t>LP.</t>
  </si>
  <si>
    <t>KARTY SIM</t>
  </si>
  <si>
    <t>TRANSFER DANYCH MINIMUM</t>
  </si>
  <si>
    <t>ROAMING MINIMUM</t>
  </si>
  <si>
    <t>14 GB</t>
  </si>
  <si>
    <t>5 GB</t>
  </si>
  <si>
    <t>60 GB</t>
  </si>
  <si>
    <t>8 GB</t>
  </si>
  <si>
    <t>* Ceny należy podać z dokładnością do dwóch miejsc po przecinku,</t>
  </si>
  <si>
    <t>TABELA 2</t>
  </si>
  <si>
    <r>
      <t>STREFA 1:</t>
    </r>
    <r>
      <rPr>
        <sz val="8"/>
        <color theme="1"/>
        <rFont val="Arial"/>
        <family val="2"/>
        <charset val="238"/>
      </rPr>
      <t xml:space="preserve"> Unia Europejska, kraje Europejskiego Obszaru Gospodarczego i terytoria zależne: Austria, Belgia, Bułgaria, Chorwacja, Cypr (Republika Cypryjska), Czechy, Dania, Estonia, Finlandia, Francja, Grecja, Gujana Francuska, Gwadelupa, Hiszpania, Holandia, Irlandia, Islandia, Liechtenstein, Litwa, Luksemburg, Łotwa, Malta, Martynika, Niemcy, Norwegia, Portugalia, Reunion, Rumunia, Hercegowina Słowacja, Słowenia, Szwecja, Węgry, Włochy.</t>
    </r>
  </si>
  <si>
    <r>
      <t>STREFA 2:</t>
    </r>
    <r>
      <rPr>
        <sz val="8"/>
        <color theme="1"/>
        <rFont val="Arial"/>
        <family val="2"/>
        <charset val="238"/>
      </rPr>
      <t xml:space="preserve"> Więcej Europy Albania, Andora, Białoruś, Bośnia i, Czarnogóra, Gibraltar, Kosowo, Macedonia, Mołdawia, Rosja, San Marino, Serbia, Szwajcaria, Turcja, Ukraina, Wielka Brytania, Wyspa Guernsey, Wyspa Jersey, Wyspa Man, Wyspy Owcze oraz pozostałe kraje i terytoria europejskie.</t>
    </r>
  </si>
  <si>
    <r>
      <t>Strefa 4:</t>
    </r>
    <r>
      <rPr>
        <sz val="8"/>
        <color theme="1"/>
        <rFont val="Arial"/>
        <family val="2"/>
        <charset val="238"/>
      </rPr>
      <t xml:space="preserve"> Azja i Afryka</t>
    </r>
  </si>
  <si>
    <t>STREFA 1</t>
  </si>
  <si>
    <t>STREFA 2</t>
  </si>
  <si>
    <t>STREFA 3</t>
  </si>
  <si>
    <t>STREFA 4</t>
  </si>
  <si>
    <t>ILOŚĆ KART SIM W ZAMÓWIENIU OPCJONALNYM</t>
  </si>
  <si>
    <t>CENA JEDNOSTKOWA NETTO ZA ABONAMENT MIESIĘCZNY W PLN</t>
  </si>
  <si>
    <t>CENA JEDNOSTKOWA BRUTTO ZA ABONAMENT MIESIĘCZNY W PLN</t>
  </si>
  <si>
    <t>LICZBA KART SIM W ZAMÓWIENIU PODSTAWOWYM OD 01.11.2021</t>
  </si>
  <si>
    <t>LICZBA KART SIM DO AKTYWACJI OD  MOMENTU PODPISANIA UMOWY**</t>
  </si>
  <si>
    <t>PRZEDZIAŁ CENOWY</t>
  </si>
  <si>
    <t>OD 1 500,00- 2 500,00 ZŁ BRUTTO</t>
  </si>
  <si>
    <t>CENA JEDNOSTKOWA NETTO*</t>
  </si>
  <si>
    <t>CENA JEDNOSTKOWA BRUTTO*</t>
  </si>
  <si>
    <t>*WEDŁUG CENNIKA NIEPROMOCYJNEGO</t>
  </si>
  <si>
    <t>MAKSYMALNA WARTOŚĆ ZAMÓWIENIA NETTO W ZAMÓWIENIU PODSTAWOWYM**</t>
  </si>
  <si>
    <t>ŁĄCZNA CENA ZA TELEFONY KOMÓRKOWE NETTO</t>
  </si>
  <si>
    <t>ŁĄCZNA CENA ZA TELEFONY KOMÓRKOWE BRRUTTO</t>
  </si>
  <si>
    <t>MAKSYMALNA WARTOŚĆ ZAMÓWIENIA BRUTTO W ZAMÓWIENIU PODSTAWOWYM***</t>
  </si>
  <si>
    <t>MAKSYMALNA WARTOŚĆ ZAMÓWIENIA NETTO W ZAMÓWIENIU OPCJONALNYM**</t>
  </si>
  <si>
    <t>MAKSYMALNA WARTOŚĆ ZAMÓWIENIA BRUTTO W ZAMÓWIENIU OPCJONALNYM***</t>
  </si>
  <si>
    <t xml:space="preserve">POŁĄCZENIA,  SMS / MMS MIĘDZYNARODOWE </t>
  </si>
  <si>
    <t>STREFA</t>
  </si>
  <si>
    <t>CENA NETTO ZA 1 WYSŁANY SMS</t>
  </si>
  <si>
    <t>CENA BRUTTO ZA 1 WYSŁANY SMS</t>
  </si>
  <si>
    <t>CENA NETTO ZA 1 WYSŁANY MMS (100KB)</t>
  </si>
  <si>
    <t>CENA BRUTTO ZA 1 WYSŁANY MMS (100KB)</t>
  </si>
  <si>
    <t>PAKIET DANYCH W ROAMINGU [GB]</t>
  </si>
  <si>
    <t>PAKIET DANYCH [GB]</t>
  </si>
  <si>
    <t>TABELA 3</t>
  </si>
  <si>
    <t>TABELA 4</t>
  </si>
  <si>
    <t>MAKSYMALNA WARTOŚĆ ZAMÓWIENIA NETTO W ZAMÓWIENIU PODSTAWOWYM I OPCJONALNYM**</t>
  </si>
  <si>
    <t>MAKSYMALNA WARTOŚĆ ZAMÓWIENIA BRUTTO W ZAMÓWIENIU PODSTAWOWYM I OPCJONALNYM***</t>
  </si>
  <si>
    <t xml:space="preserve">Rodzaj usługi </t>
  </si>
  <si>
    <t>SUMA</t>
  </si>
  <si>
    <t>ŁĄCZNA SZACUNKOWA WARTOŚĆ ZAMÓWIENIA</t>
  </si>
  <si>
    <t>L.P.</t>
  </si>
  <si>
    <t>TABELA 5</t>
  </si>
  <si>
    <t xml:space="preserve">CENA NETTO ZA 
1 MIN. POŁĄCZENIA </t>
  </si>
  <si>
    <t>OFEROWANA ILOŚĆ PAKIETU DANYCH 
W ABONAMENCIE</t>
  </si>
  <si>
    <t>ŁĄCZNA CENA ZA ABONAMENTY NETTO</t>
  </si>
  <si>
    <t>ŁACZNA CENA ZA ABONAMENTY BRUTTO</t>
  </si>
  <si>
    <t>LICZBA KART SIM DO AKTYWACJI OD  MOMENTU PODPISANIA UMOWY*</t>
  </si>
  <si>
    <t>* Aktywacja kart SIM będzie następować sukcesywnie zgodnie z zapotrzebowaniem. Abonament będzie płatny za aktywne karty, od momentu ich aktywacji</t>
  </si>
  <si>
    <t>**Przy założeniu aktywacji wszystkich dostępnych kart SIM w umowie</t>
  </si>
  <si>
    <t>MAKSYMALNA MIESIĘCZNA WARTOŚĆ ABONAMENTU  NETTO OD MOMENTU PODPISANIA UMOWY 
W PLN**</t>
  </si>
  <si>
    <t>WARTOŚĆ BRUTTO W PLN</t>
  </si>
  <si>
    <t>WARTOŚĆ NETTO 
W PLN</t>
  </si>
  <si>
    <t>OD 4 500,00 - 7 000,00 BRUTTO</t>
  </si>
  <si>
    <t>15 % wartości zamówienia*</t>
  </si>
  <si>
    <r>
      <t>RAZEM</t>
    </r>
    <r>
      <rPr>
        <sz val="11"/>
        <color theme="1"/>
        <rFont val="Calibri"/>
        <family val="2"/>
        <charset val="238"/>
        <scheme val="minor"/>
      </rPr>
      <t xml:space="preserve"> (suma pozycji 1 i 2)</t>
    </r>
  </si>
  <si>
    <t xml:space="preserve">CENA BRUTTO ZA
 1 MIN. POŁĄCZENIA </t>
  </si>
  <si>
    <r>
      <t xml:space="preserve">PROSZĘ O WYPEŁNIENIE ZAZNACZONYCH NA ŻÓŁTO KOMÓREK W ARKUSZU </t>
    </r>
    <r>
      <rPr>
        <b/>
        <sz val="12"/>
        <color rgb="FFFF0000"/>
        <rFont val="Calibri"/>
        <family val="2"/>
        <charset val="238"/>
        <scheme val="minor"/>
      </rPr>
      <t xml:space="preserve">KARTY SIM </t>
    </r>
    <r>
      <rPr>
        <b/>
        <sz val="12"/>
        <rFont val="Calibri"/>
        <family val="2"/>
        <charset val="238"/>
        <scheme val="minor"/>
      </rPr>
      <t xml:space="preserve">ORAZ </t>
    </r>
    <r>
      <rPr>
        <b/>
        <sz val="12"/>
        <color rgb="FFFF0000"/>
        <rFont val="Calibri"/>
        <family val="2"/>
        <charset val="238"/>
        <scheme val="minor"/>
      </rPr>
      <t>APARATY TELEFONICZNE</t>
    </r>
  </si>
  <si>
    <t>PRPPOZYCJE MODELI APARATÓW TELEFONICZNYCH - MINIMUM 4</t>
  </si>
  <si>
    <t>**MAKSYMALNA WARTOŚĆ ZAMÓWIENIA NETTO LICZONA JAKO ILOCZYN CENY NAJWYŻSZEGO PROPONOWANEGO MODELU I MAXYMALNEJ LICZY APARATÓW TELEFONICZNYCH</t>
  </si>
  <si>
    <t>***MAKSYMALNA WARTOŚĆ ZAMÓWIENIA BRUTTO LICZONA JAKO ILOCZYN CENY NAJWYŻSZEGO PROPONOWANEGO MODELU I MAXYMALNEJ LICZY APARATÓW TELEFONICZNYCH</t>
  </si>
  <si>
    <r>
      <rPr>
        <b/>
        <sz val="12"/>
        <color theme="0"/>
        <rFont val="Calibri"/>
        <family val="2"/>
        <charset val="238"/>
        <scheme val="minor"/>
      </rPr>
      <t xml:space="preserve">UWAGA! </t>
    </r>
    <r>
      <rPr>
        <b/>
        <sz val="12"/>
        <color theme="1"/>
        <rFont val="Calibri"/>
        <family val="2"/>
        <charset val="238"/>
        <scheme val="minor"/>
      </rPr>
      <t xml:space="preserve">PROSZĘ NIE UZUPEŁNIAĆ ŁĄCZNEJ WARTOŚCI OFERTY. FORMULARZ ZACIĄGA DANE Z ARKUSZY </t>
    </r>
    <r>
      <rPr>
        <b/>
        <sz val="12"/>
        <rFont val="Calibri"/>
        <family val="2"/>
        <charset val="238"/>
        <scheme val="minor"/>
      </rPr>
      <t xml:space="preserve"> </t>
    </r>
    <r>
      <rPr>
        <b/>
        <sz val="12"/>
        <color theme="0"/>
        <rFont val="Calibri"/>
        <family val="2"/>
        <charset val="238"/>
        <scheme val="minor"/>
      </rPr>
      <t xml:space="preserve">KARTY SIM </t>
    </r>
    <r>
      <rPr>
        <b/>
        <sz val="12"/>
        <rFont val="Calibri"/>
        <family val="2"/>
        <charset val="238"/>
        <scheme val="minor"/>
      </rPr>
      <t xml:space="preserve">ORAZ  </t>
    </r>
    <r>
      <rPr>
        <b/>
        <sz val="12"/>
        <color theme="0"/>
        <rFont val="Calibri"/>
        <family val="2"/>
        <charset val="238"/>
        <scheme val="minor"/>
      </rPr>
      <t>APARATY TELEFONICZNE</t>
    </r>
  </si>
  <si>
    <r>
      <t xml:space="preserve">*15% wartości zamówienia - </t>
    </r>
    <r>
      <rPr>
        <b/>
        <i/>
        <sz val="9"/>
        <color theme="1"/>
        <rFont val="Times New Roman"/>
        <family val="1"/>
        <charset val="238"/>
      </rPr>
      <t>wyliczona wartość wynagrodzenia zostanie przeznaczona między innymi na zakup aparatów telefonicznych, zakup usług rozliczanych według cennika, na wynagrodzenie związane 
z umownym podwyższeniem cen jednostkowych za świadczone usługi oraz wynagrodzenie wynikające 
z ewentualnego zwiększenia stawki podatku od towarów i usług (VAT) w trakcie realizacji zamówienia.</t>
    </r>
  </si>
  <si>
    <t xml:space="preserve">FORMULARZ WARTOŚCI SZACUNKOWEJ  </t>
  </si>
  <si>
    <t>FORMULARZ  WARTOŚCI SZACUNKOWEJ</t>
  </si>
  <si>
    <r>
      <t>Nawiązując do zapytania o wycenę wykonania przedmiotu zamówienia</t>
    </r>
    <r>
      <rPr>
        <sz val="11"/>
        <color theme="1"/>
        <rFont val="Calibri"/>
        <family val="2"/>
        <charset val="238"/>
        <scheme val="minor"/>
      </rPr>
      <t xml:space="preserve"> </t>
    </r>
    <r>
      <rPr>
        <sz val="11"/>
        <color rgb="FF000000"/>
        <rFont val="Arial"/>
        <family val="2"/>
        <charset val="238"/>
      </rPr>
      <t xml:space="preserve">na </t>
    </r>
    <r>
      <rPr>
        <b/>
        <i/>
        <sz val="11"/>
        <color rgb="FF000000"/>
        <rFont val="Arial"/>
        <family val="2"/>
        <charset val="238"/>
      </rPr>
      <t>świadczenie usług telefonii komórkowej wraz z dostępem do Internetu oraz dostawą kart SIM w ramach abonamentu oraz/lub dostawą aparatów telefonicznych na rzecz Agencji Badań Medycznych</t>
    </r>
    <r>
      <rPr>
        <sz val="11"/>
        <color rgb="FF000000"/>
        <rFont val="Arial"/>
        <family val="2"/>
        <charset val="238"/>
      </rPr>
      <t xml:space="preserve"> szacujemy wartość wykonania przedmiotu zamówienia, w pełnym rzeczowym zakresie ujętym w zapytaniu, na kwoty:</t>
    </r>
  </si>
  <si>
    <t>OFEROWANA ILOŚĆ PAKIETU DANYCH 
W ROAMINGU W ABONAMENCIE</t>
  </si>
  <si>
    <t>OD 1 100,00 - 1 500,00 ZŁ BRUTTO</t>
  </si>
  <si>
    <t>2 KARTY  (zgodnie z pkt 2 ppkt 2.1 rozdziału II OPZ)</t>
  </si>
  <si>
    <t>1 KARTA (zgodnie z pkt 2 ppkt 2.2 rozdziału II OPZ)</t>
  </si>
  <si>
    <t>55 KART (zgodnie z pkt 2 ppkt 2.3 rozdziału II OPZ)</t>
  </si>
  <si>
    <t>43 KARTY (zgodnie z pkt 2 ppkt 2.4 rozdziału II OPZ)</t>
  </si>
  <si>
    <t>43 KARTY (zgodnie z pkt 2 ppkt 2.4 rozdziału II OPZ</t>
  </si>
  <si>
    <t>2 KARTY  (zgodnie z pkt 2 ppkt 2.5 rozdziału II OPZ)</t>
  </si>
  <si>
    <t>MAKSYMALNA MIESIĘCZNA WARTOŚĆ ABONAMENTU  NETTO 
 OD 01.11.2021 
W PLN</t>
  </si>
  <si>
    <t>MAKSYMALNA
 MIESIĘCZNA WARTOŚĆ  ABONAMENTU NETTO  DLA ZAMÓWIENIA OPCYJNEGO**
W PLN</t>
  </si>
  <si>
    <t>DOSTAWA APARATÓW TELEFONICZNYCH WRAZ Z AKCESORIAMI</t>
  </si>
  <si>
    <t>MAKSYMALNA MIESIĘCZNA WARTOŚĆ ABONAMENTU BRUTTO DLA ZAMÓWIENIA PODSTAWOWEGO I OPCYJNEGO***
W PLN</t>
  </si>
  <si>
    <t>MAKSYMALNA MIESIĘCZNA WARTOŚĆ ABONAMENTU  NETTO DLA ZAMÓWIENIA PODSTAWOWEGO
 I OPCJONALNEGO 
W PLN</t>
  </si>
  <si>
    <r>
      <t xml:space="preserve">MAKSYMALNA WARTOŚĆ ABONAMENTU </t>
    </r>
    <r>
      <rPr>
        <b/>
        <sz val="9"/>
        <color rgb="FFFF0000"/>
        <rFont val="Calibri"/>
        <family val="2"/>
        <charset val="238"/>
        <scheme val="minor"/>
      </rPr>
      <t xml:space="preserve"> 
W OKRESIE TRWANIA UMOWY (36M)</t>
    </r>
    <r>
      <rPr>
        <b/>
        <sz val="9"/>
        <color theme="1"/>
        <rFont val="Calibri"/>
        <family val="2"/>
        <charset val="238"/>
        <scheme val="minor"/>
      </rPr>
      <t xml:space="preserve"> - NETTO 
W PLN</t>
    </r>
  </si>
  <si>
    <r>
      <t xml:space="preserve">MAKSYMALNA WARTOŚĆ ABONAMENTU </t>
    </r>
    <r>
      <rPr>
        <b/>
        <sz val="9"/>
        <color rgb="FFFF0000"/>
        <rFont val="Calibri"/>
        <family val="2"/>
        <charset val="238"/>
        <scheme val="minor"/>
      </rPr>
      <t xml:space="preserve"> 
W OKRESIE TRWANIA UMOWY (36M) - </t>
    </r>
    <r>
      <rPr>
        <b/>
        <sz val="9"/>
        <rFont val="Calibri"/>
        <family val="2"/>
        <charset val="238"/>
        <scheme val="minor"/>
      </rPr>
      <t>BRUTTO</t>
    </r>
    <r>
      <rPr>
        <b/>
        <sz val="9"/>
        <color theme="1"/>
        <rFont val="Calibri"/>
        <family val="2"/>
        <charset val="238"/>
        <scheme val="minor"/>
      </rPr>
      <t xml:space="preserve"> 
W PLN</t>
    </r>
  </si>
  <si>
    <r>
      <t>STREFA 3:</t>
    </r>
    <r>
      <rPr>
        <sz val="8"/>
        <color theme="1"/>
        <rFont val="Arial"/>
        <family val="2"/>
        <charset val="238"/>
      </rPr>
      <t xml:space="preserve"> USA, Kanada, Izrael </t>
    </r>
  </si>
  <si>
    <t>MAXYMALNA LICZBA APARATÓW TELEFONICZNYCH WRAZ Z AKCESORIAMI W ZAMÓWIENIU PODSTAWOWYM</t>
  </si>
  <si>
    <t>MAXYMALNA LICZBA APARATÓW TELEFONICZNYCH WRAZ Z AKCESORIAMI W ZAMÓWIENIU OPCJONANYM</t>
  </si>
  <si>
    <t>Całkowita wartość zamówienia (podst. + opcja + aparaty telefoniczne wraz z akcesoriami)</t>
  </si>
  <si>
    <r>
      <t xml:space="preserve">MAXYMALNA LICZBA APARATÓW TELEFONICZNYCH </t>
    </r>
    <r>
      <rPr>
        <sz val="11"/>
        <color rgb="FFFF0000"/>
        <rFont val="Calibri"/>
        <family val="2"/>
        <charset val="238"/>
        <scheme val="minor"/>
      </rPr>
      <t>WRAZ Z AKCESORIAMI</t>
    </r>
    <r>
      <rPr>
        <sz val="11"/>
        <color theme="1"/>
        <rFont val="Calibri"/>
        <family val="2"/>
        <charset val="238"/>
        <scheme val="minor"/>
      </rPr>
      <t xml:space="preserve"> W ZAMÓWIENIU PODSTAWOWYM</t>
    </r>
  </si>
  <si>
    <r>
      <t xml:space="preserve">MAXYMALNA LICZBA APARATÓW TELEFONICZNYCH </t>
    </r>
    <r>
      <rPr>
        <sz val="11"/>
        <color rgb="FFFF0000"/>
        <rFont val="Calibri"/>
        <family val="2"/>
        <charset val="238"/>
        <scheme val="minor"/>
      </rPr>
      <t xml:space="preserve">WRAZ Z AKCESORIAMI </t>
    </r>
    <r>
      <rPr>
        <sz val="11"/>
        <color theme="1"/>
        <rFont val="Calibri"/>
        <family val="2"/>
        <charset val="238"/>
        <scheme val="minor"/>
      </rPr>
      <t>W ZAMÓWIENIU OPCJONANYM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</si>
</sst>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 _z_ł_-;\-* #,##0.00\ _z_ł_-;_-* &quot;-&quot;??\ _z_ł_-;_-@_-"/>
  </numFmts>
  <fonts count="27" x14ac:knownFonts="1">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sz val="8"/>
      <color rgb="FF000000"/>
      <name val="Arial"/>
      <family val="2"/>
      <charset val="238"/>
    </font>
    <font>
      <sz val="8"/>
      <color theme="1"/>
      <name val="Arial"/>
      <family val="2"/>
      <charset val="238"/>
    </font>
    <font>
      <b/>
      <sz val="8"/>
      <color theme="1"/>
      <name val="Arial"/>
      <family val="2"/>
      <charset val="238"/>
    </font>
    <font>
      <sz val="9"/>
      <color theme="1"/>
      <name val="Arial"/>
      <family val="2"/>
      <charset val="238"/>
    </font>
    <font>
      <strike/>
      <sz val="11"/>
      <color theme="1"/>
      <name val="Calibri"/>
      <family val="2"/>
      <charset val="238"/>
      <scheme val="minor"/>
    </font>
    <font>
      <b/>
      <sz val="9"/>
      <color theme="1"/>
      <name val="Calibri"/>
      <family val="2"/>
      <charset val="238"/>
      <scheme val="minor"/>
    </font>
    <font>
      <sz val="11"/>
      <color rgb="FF000000"/>
      <name val="Arial"/>
      <family val="2"/>
      <charset val="238"/>
    </font>
    <font>
      <sz val="8"/>
      <color theme="1"/>
      <name val="Calibri"/>
      <family val="2"/>
      <charset val="238"/>
      <scheme val="minor"/>
    </font>
    <font>
      <sz val="10"/>
      <color theme="1"/>
      <name val="Calibri"/>
      <family val="2"/>
      <charset val="238"/>
      <scheme val="minor"/>
    </font>
    <font>
      <b/>
      <sz val="16"/>
      <color theme="1"/>
      <name val="Calibri"/>
      <family val="2"/>
      <charset val="238"/>
      <scheme val="minor"/>
    </font>
    <font>
      <sz val="16"/>
      <color theme="1"/>
      <name val="Calibri"/>
      <family val="2"/>
      <charset val="238"/>
      <scheme val="minor"/>
    </font>
    <font>
      <b/>
      <sz val="12"/>
      <name val="Calibri"/>
      <family val="2"/>
      <charset val="238"/>
      <scheme val="minor"/>
    </font>
    <font>
      <b/>
      <sz val="12"/>
      <color rgb="FFFF0000"/>
      <name val="Calibri"/>
      <family val="2"/>
      <charset val="238"/>
      <scheme val="minor"/>
    </font>
    <font>
      <b/>
      <sz val="12"/>
      <color theme="0"/>
      <name val="Calibri"/>
      <family val="2"/>
      <charset val="238"/>
      <scheme val="minor"/>
    </font>
    <font>
      <b/>
      <sz val="12"/>
      <color rgb="FFFFFFFF"/>
      <name val="Calibri"/>
      <family val="2"/>
      <charset val="238"/>
      <scheme val="minor"/>
    </font>
    <font>
      <b/>
      <sz val="12"/>
      <color theme="1"/>
      <name val="Calibri"/>
      <family val="2"/>
      <charset val="238"/>
      <scheme val="minor"/>
    </font>
    <font>
      <b/>
      <sz val="9"/>
      <color theme="1"/>
      <name val="Times New Roman"/>
      <family val="1"/>
      <charset val="238"/>
    </font>
    <font>
      <b/>
      <i/>
      <sz val="9"/>
      <color theme="1"/>
      <name val="Times New Roman"/>
      <family val="1"/>
      <charset val="238"/>
    </font>
    <font>
      <b/>
      <sz val="9"/>
      <name val="Calibri"/>
      <family val="2"/>
      <charset val="238"/>
      <scheme val="minor"/>
    </font>
    <font>
      <b/>
      <sz val="9"/>
      <color rgb="FFFF0000"/>
      <name val="Calibri"/>
      <family val="2"/>
      <charset val="238"/>
      <scheme val="minor"/>
    </font>
    <font>
      <b/>
      <i/>
      <sz val="11"/>
      <color rgb="FF000000"/>
      <name val="Arial"/>
      <family val="2"/>
      <charset val="238"/>
    </font>
    <font>
      <sz val="11"/>
      <name val="Calibri"/>
      <family val="2"/>
      <charset val="238"/>
      <scheme val="minor"/>
    </font>
    <font>
      <sz val="11"/>
      <color rgb="FFFF0000"/>
      <name val="Calibri"/>
      <family val="2"/>
      <charset val="238"/>
      <scheme val="minor"/>
    </font>
  </fonts>
  <fills count="8">
    <fill>
      <patternFill patternType="none"/>
    </fill>
    <fill>
      <patternFill patternType="gray125"/>
    </fill>
    <fill>
      <patternFill patternType="solid">
        <fgColor rgb="FFC00000"/>
        <bgColor indexed="64"/>
      </patternFill>
    </fill>
    <fill>
      <patternFill patternType="solid">
        <fgColor rgb="FFE7E6E6"/>
        <bgColor indexed="64"/>
      </patternFill>
    </fill>
    <fill>
      <patternFill patternType="solid">
        <fgColor rgb="FFFFFFCC"/>
        <bgColor indexed="64"/>
      </patternFill>
    </fill>
    <fill>
      <patternFill patternType="solid">
        <fgColor theme="0"/>
        <bgColor indexed="64"/>
      </patternFill>
    </fill>
    <fill>
      <patternFill patternType="solid">
        <fgColor theme="2"/>
        <bgColor indexed="64"/>
      </patternFill>
    </fill>
    <fill>
      <patternFill patternType="solid">
        <fgColor rgb="FFFF00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129">
    <xf numFmtId="0" fontId="0" fillId="0" borderId="0" xfId="0"/>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horizontal="justify" vertical="center"/>
    </xf>
    <xf numFmtId="0" fontId="0" fillId="0" borderId="0" xfId="0" applyAlignment="1">
      <alignment wrapText="1"/>
    </xf>
    <xf numFmtId="0" fontId="0" fillId="0" borderId="0" xfId="0" applyBorder="1" applyAlignment="1">
      <alignment horizontal="center" vertical="center" wrapText="1"/>
    </xf>
    <xf numFmtId="0" fontId="0" fillId="0" borderId="1" xfId="0" applyBorder="1" applyAlignment="1">
      <alignment horizontal="center" vertical="center" wrapText="1"/>
    </xf>
    <xf numFmtId="0" fontId="8" fillId="0" borderId="2" xfId="0" applyFont="1" applyBorder="1" applyAlignment="1">
      <alignment horizontal="center" vertical="center" wrapText="1"/>
    </xf>
    <xf numFmtId="0" fontId="8" fillId="0" borderId="0" xfId="0" applyFont="1" applyBorder="1" applyAlignment="1">
      <alignment horizontal="center" vertical="center" wrapText="1"/>
    </xf>
    <xf numFmtId="0" fontId="3"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43" fontId="0" fillId="0" borderId="1" xfId="1" applyFont="1" applyBorder="1" applyAlignment="1">
      <alignment vertical="center" wrapText="1"/>
    </xf>
    <xf numFmtId="43" fontId="0" fillId="0" borderId="1" xfId="1" applyFont="1" applyBorder="1" applyAlignment="1">
      <alignment horizontal="center" vertical="center" wrapText="1"/>
    </xf>
    <xf numFmtId="0" fontId="0" fillId="0" borderId="0" xfId="0" applyFont="1"/>
    <xf numFmtId="0" fontId="11" fillId="0" borderId="0" xfId="0" applyFont="1"/>
    <xf numFmtId="43" fontId="0" fillId="4" borderId="1" xfId="1" applyFont="1" applyFill="1" applyBorder="1" applyAlignment="1">
      <alignment horizontal="center" vertical="center" wrapText="1"/>
    </xf>
    <xf numFmtId="0" fontId="0" fillId="4" borderId="1" xfId="0" applyFont="1" applyFill="1" applyBorder="1" applyAlignment="1">
      <alignment horizontal="center"/>
    </xf>
    <xf numFmtId="0" fontId="0" fillId="5" borderId="1" xfId="0" applyFont="1" applyFill="1" applyBorder="1" applyAlignment="1">
      <alignment horizontal="center"/>
    </xf>
    <xf numFmtId="0" fontId="0" fillId="3" borderId="3" xfId="0" applyFill="1" applyBorder="1" applyAlignment="1">
      <alignment horizontal="center" vertical="center" wrapText="1"/>
    </xf>
    <xf numFmtId="0" fontId="0" fillId="3" borderId="5" xfId="0" applyFill="1" applyBorder="1" applyAlignment="1">
      <alignment horizontal="center" vertical="center" wrapText="1"/>
    </xf>
    <xf numFmtId="0" fontId="0" fillId="4" borderId="1" xfId="0" applyFill="1" applyBorder="1" applyAlignment="1">
      <alignment horizontal="center"/>
    </xf>
    <xf numFmtId="0" fontId="0" fillId="4" borderId="1" xfId="0" applyFill="1" applyBorder="1" applyAlignment="1">
      <alignment horizontal="center" vertical="center" wrapText="1"/>
    </xf>
    <xf numFmtId="0" fontId="0" fillId="4" borderId="1" xfId="0" applyFill="1" applyBorder="1"/>
    <xf numFmtId="0" fontId="7" fillId="3"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43" fontId="0" fillId="4" borderId="1" xfId="1" applyFont="1" applyFill="1" applyBorder="1" applyAlignment="1">
      <alignment horizontal="center"/>
    </xf>
    <xf numFmtId="43" fontId="0" fillId="0" borderId="1" xfId="1" applyFont="1" applyBorder="1" applyAlignment="1">
      <alignment horizontal="center" vertical="center"/>
    </xf>
    <xf numFmtId="43" fontId="8" fillId="0" borderId="2" xfId="1" applyFont="1" applyBorder="1" applyAlignment="1">
      <alignment horizontal="center" vertical="center" wrapText="1"/>
    </xf>
    <xf numFmtId="0" fontId="9" fillId="3" borderId="1" xfId="0" applyFont="1" applyFill="1" applyBorder="1" applyAlignment="1">
      <alignment horizontal="center" vertical="center" wrapText="1"/>
    </xf>
    <xf numFmtId="43" fontId="0" fillId="0" borderId="1" xfId="1" applyFont="1" applyBorder="1" applyAlignment="1">
      <alignment vertical="center"/>
    </xf>
    <xf numFmtId="43" fontId="0" fillId="0" borderId="0" xfId="1" applyFont="1" applyBorder="1" applyAlignment="1">
      <alignment vertical="center"/>
    </xf>
    <xf numFmtId="43" fontId="0" fillId="0" borderId="0" xfId="0" applyNumberFormat="1"/>
    <xf numFmtId="43" fontId="0" fillId="0" borderId="1" xfId="0" applyNumberFormat="1" applyBorder="1" applyAlignment="1">
      <alignment vertical="center"/>
    </xf>
    <xf numFmtId="0" fontId="12" fillId="3" borderId="1" xfId="0" applyFont="1" applyFill="1" applyBorder="1" applyAlignment="1">
      <alignment horizontal="center" vertical="center" wrapText="1"/>
    </xf>
    <xf numFmtId="0" fontId="5" fillId="0" borderId="9" xfId="0" applyFont="1" applyBorder="1" applyAlignment="1">
      <alignment vertical="center"/>
    </xf>
    <xf numFmtId="0" fontId="0" fillId="6" borderId="1" xfId="0" applyFont="1" applyFill="1" applyBorder="1" applyAlignment="1">
      <alignment horizontal="center" vertical="center"/>
    </xf>
    <xf numFmtId="0" fontId="0" fillId="6" borderId="1" xfId="0" applyFont="1" applyFill="1" applyBorder="1" applyAlignment="1">
      <alignment horizontal="center" vertical="center" wrapText="1"/>
    </xf>
    <xf numFmtId="0" fontId="0" fillId="6" borderId="1" xfId="0" applyFont="1" applyFill="1" applyBorder="1" applyAlignment="1">
      <alignment horizontal="center" wrapText="1"/>
    </xf>
    <xf numFmtId="0" fontId="0" fillId="3" borderId="1" xfId="0" applyFont="1" applyFill="1" applyBorder="1" applyAlignment="1">
      <alignment horizontal="center" vertical="center" wrapText="1"/>
    </xf>
    <xf numFmtId="0" fontId="13" fillId="0" borderId="0" xfId="0" applyFont="1" applyAlignment="1">
      <alignment horizontal="center"/>
    </xf>
    <xf numFmtId="0" fontId="14" fillId="0" borderId="0" xfId="0" applyFont="1" applyAlignment="1">
      <alignment horizontal="center"/>
    </xf>
    <xf numFmtId="43" fontId="3" fillId="6" borderId="1" xfId="1" applyFont="1" applyFill="1" applyBorder="1" applyAlignment="1">
      <alignment vertical="center" wrapText="1"/>
    </xf>
    <xf numFmtId="0" fontId="0" fillId="6" borderId="1" xfId="0" applyFill="1" applyBorder="1" applyAlignment="1">
      <alignment horizontal="center" vertical="center"/>
    </xf>
    <xf numFmtId="43" fontId="1" fillId="0" borderId="1" xfId="1" applyFont="1" applyBorder="1" applyAlignment="1">
      <alignment horizontal="center" vertical="center"/>
    </xf>
    <xf numFmtId="0" fontId="9" fillId="3" borderId="3" xfId="0" applyFont="1" applyFill="1" applyBorder="1" applyAlignment="1">
      <alignment horizontal="center" vertical="center" wrapText="1"/>
    </xf>
    <xf numFmtId="43" fontId="3" fillId="0" borderId="0" xfId="0" applyNumberFormat="1" applyFont="1" applyBorder="1" applyAlignment="1">
      <alignment vertical="center"/>
    </xf>
    <xf numFmtId="43" fontId="0" fillId="0" borderId="0" xfId="0" applyNumberFormat="1" applyBorder="1" applyAlignment="1">
      <alignment vertical="center"/>
    </xf>
    <xf numFmtId="43" fontId="3" fillId="0" borderId="0" xfId="1" applyFont="1" applyBorder="1" applyAlignment="1">
      <alignment vertical="center"/>
    </xf>
    <xf numFmtId="0" fontId="0" fillId="5" borderId="1" xfId="0" applyFont="1" applyFill="1" applyBorder="1" applyAlignment="1">
      <alignment horizontal="center" vertical="center" wrapText="1"/>
    </xf>
    <xf numFmtId="43" fontId="3" fillId="6" borderId="1" xfId="1" applyFont="1" applyFill="1" applyBorder="1" applyAlignment="1">
      <alignment vertical="center"/>
    </xf>
    <xf numFmtId="43" fontId="2" fillId="2" borderId="1" xfId="0" applyNumberFormat="1" applyFont="1" applyFill="1" applyBorder="1" applyAlignment="1">
      <alignment vertical="center"/>
    </xf>
    <xf numFmtId="43" fontId="2" fillId="2" borderId="1" xfId="1" applyFont="1" applyFill="1" applyBorder="1" applyAlignment="1">
      <alignment vertical="center"/>
    </xf>
    <xf numFmtId="43" fontId="2" fillId="2" borderId="1" xfId="0" applyNumberFormat="1" applyFont="1" applyFill="1" applyBorder="1"/>
    <xf numFmtId="43" fontId="0" fillId="0" borderId="0" xfId="0" applyNumberFormat="1" applyFont="1"/>
    <xf numFmtId="43" fontId="0" fillId="5" borderId="1" xfId="1" applyFont="1" applyFill="1" applyBorder="1" applyAlignment="1">
      <alignment horizontal="center" vertical="center" wrapText="1"/>
    </xf>
    <xf numFmtId="43" fontId="0" fillId="5" borderId="1" xfId="1" applyFont="1" applyFill="1" applyBorder="1" applyAlignment="1">
      <alignment horizontal="center"/>
    </xf>
    <xf numFmtId="0" fontId="13" fillId="0" borderId="0" xfId="0" applyFont="1" applyAlignment="1">
      <alignment horizontal="center"/>
    </xf>
    <xf numFmtId="0" fontId="14" fillId="0" borderId="0" xfId="0" applyFont="1" applyAlignment="1">
      <alignment horizontal="center"/>
    </xf>
    <xf numFmtId="0" fontId="0" fillId="0" borderId="1" xfId="0" applyBorder="1" applyAlignment="1">
      <alignment horizontal="center" vertical="center" wrapText="1"/>
    </xf>
    <xf numFmtId="0" fontId="0" fillId="0" borderId="0" xfId="0" applyBorder="1"/>
    <xf numFmtId="0" fontId="0" fillId="5" borderId="1" xfId="0"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3" borderId="1" xfId="0" applyFill="1" applyBorder="1" applyAlignment="1">
      <alignment horizontal="center" vertical="center" wrapText="1"/>
    </xf>
    <xf numFmtId="0" fontId="0" fillId="0" borderId="1" xfId="0" applyBorder="1" applyAlignment="1">
      <alignment horizontal="center" vertical="center" wrapText="1"/>
    </xf>
    <xf numFmtId="0" fontId="5" fillId="0" borderId="9" xfId="0" applyFont="1" applyBorder="1" applyAlignment="1">
      <alignment horizontal="left" vertical="center"/>
    </xf>
    <xf numFmtId="0" fontId="0" fillId="5" borderId="1" xfId="0" applyFill="1" applyBorder="1" applyAlignment="1">
      <alignment horizontal="center" vertical="center" wrapText="1"/>
    </xf>
    <xf numFmtId="0" fontId="6" fillId="0" borderId="15" xfId="0" applyFont="1" applyBorder="1" applyAlignment="1">
      <alignment horizontal="left" vertical="center" wrapText="1"/>
    </xf>
    <xf numFmtId="0" fontId="0" fillId="5" borderId="1" xfId="0" applyFill="1" applyBorder="1" applyAlignment="1">
      <alignment horizontal="center" vertical="center"/>
    </xf>
    <xf numFmtId="0" fontId="13" fillId="0" borderId="0" xfId="0" applyFont="1" applyAlignment="1">
      <alignment horizontal="center"/>
    </xf>
    <xf numFmtId="0" fontId="14" fillId="0" borderId="0" xfId="0" applyFont="1" applyAlignment="1">
      <alignment horizontal="center"/>
    </xf>
    <xf numFmtId="0" fontId="0" fillId="6" borderId="3" xfId="0" applyFont="1" applyFill="1" applyBorder="1" applyAlignment="1">
      <alignment horizontal="right" vertical="center" wrapText="1"/>
    </xf>
    <xf numFmtId="0" fontId="0" fillId="6" borderId="4" xfId="0" applyFont="1" applyFill="1" applyBorder="1" applyAlignment="1">
      <alignment horizontal="right" vertical="center" wrapText="1"/>
    </xf>
    <xf numFmtId="0" fontId="0" fillId="6" borderId="5" xfId="0" applyFont="1" applyFill="1" applyBorder="1" applyAlignment="1">
      <alignment horizontal="right"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5" fillId="4" borderId="3" xfId="0" applyFont="1" applyFill="1" applyBorder="1" applyAlignment="1">
      <alignment horizontal="left" vertical="center"/>
    </xf>
    <xf numFmtId="0" fontId="15" fillId="4" borderId="4" xfId="0" applyFont="1" applyFill="1" applyBorder="1" applyAlignment="1">
      <alignment horizontal="left" vertical="center"/>
    </xf>
    <xf numFmtId="0" fontId="15" fillId="4" borderId="5" xfId="0" applyFont="1" applyFill="1" applyBorder="1" applyAlignment="1">
      <alignment horizontal="left" vertical="center"/>
    </xf>
    <xf numFmtId="0" fontId="10" fillId="0" borderId="0" xfId="0" applyFont="1" applyAlignment="1">
      <alignment horizontal="left" vertical="center" wrapText="1"/>
    </xf>
    <xf numFmtId="0" fontId="17" fillId="2" borderId="10"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0" fillId="6" borderId="3" xfId="0" applyFont="1" applyFill="1" applyBorder="1" applyAlignment="1">
      <alignment horizontal="right" vertical="center"/>
    </xf>
    <xf numFmtId="0" fontId="0" fillId="6" borderId="4" xfId="0" applyFont="1" applyFill="1" applyBorder="1" applyAlignment="1">
      <alignment horizontal="right" vertical="center"/>
    </xf>
    <xf numFmtId="0" fontId="0" fillId="6" borderId="5" xfId="0" applyFont="1" applyFill="1" applyBorder="1" applyAlignment="1">
      <alignment horizontal="right" vertical="center"/>
    </xf>
    <xf numFmtId="0" fontId="0" fillId="0" borderId="0" xfId="0" applyFont="1" applyAlignment="1">
      <alignment horizontal="center"/>
    </xf>
    <xf numFmtId="43" fontId="0" fillId="0" borderId="6" xfId="1" applyFont="1" applyBorder="1" applyAlignment="1">
      <alignment horizontal="center" vertical="center"/>
    </xf>
    <xf numFmtId="43" fontId="0" fillId="0" borderId="7" xfId="1" applyFont="1" applyBorder="1" applyAlignment="1">
      <alignment horizontal="center" vertical="center"/>
    </xf>
    <xf numFmtId="43" fontId="0" fillId="0" borderId="8" xfId="1" applyFont="1" applyBorder="1" applyAlignment="1">
      <alignment horizontal="center" vertical="center"/>
    </xf>
    <xf numFmtId="0" fontId="15" fillId="4" borderId="3" xfId="0" applyFont="1" applyFill="1" applyBorder="1" applyAlignment="1">
      <alignment horizontal="left"/>
    </xf>
    <xf numFmtId="0" fontId="15" fillId="4" borderId="4" xfId="0" applyFont="1" applyFill="1" applyBorder="1" applyAlignment="1">
      <alignment horizontal="left"/>
    </xf>
    <xf numFmtId="0" fontId="15" fillId="4" borderId="5" xfId="0" applyFont="1" applyFill="1" applyBorder="1" applyAlignment="1">
      <alignment horizontal="left"/>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17" fillId="2" borderId="5" xfId="0" applyFont="1" applyFill="1" applyBorder="1" applyAlignment="1">
      <alignment horizontal="center" vertical="center" wrapText="1"/>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25" fillId="0" borderId="8" xfId="0" applyFont="1" applyBorder="1" applyAlignment="1">
      <alignment horizontal="center" vertical="center"/>
    </xf>
    <xf numFmtId="0" fontId="0" fillId="6" borderId="6" xfId="0" applyFont="1" applyFill="1" applyBorder="1" applyAlignment="1">
      <alignment horizontal="center" vertical="center"/>
    </xf>
    <xf numFmtId="0" fontId="0" fillId="6" borderId="7" xfId="0" applyFont="1" applyFill="1" applyBorder="1" applyAlignment="1">
      <alignment horizontal="center" vertical="center"/>
    </xf>
    <xf numFmtId="0" fontId="0" fillId="6" borderId="8" xfId="0" applyFont="1" applyFill="1" applyBorder="1" applyAlignment="1">
      <alignment horizontal="center" vertical="center"/>
    </xf>
    <xf numFmtId="0" fontId="19" fillId="7" borderId="3" xfId="0" applyFont="1" applyFill="1" applyBorder="1" applyAlignment="1">
      <alignment horizontal="left" vertical="center"/>
    </xf>
    <xf numFmtId="0" fontId="19" fillId="7" borderId="4" xfId="0" applyFont="1" applyFill="1" applyBorder="1" applyAlignment="1">
      <alignment horizontal="left" vertical="center"/>
    </xf>
    <xf numFmtId="0" fontId="19" fillId="7" borderId="5" xfId="0" applyFont="1" applyFill="1" applyBorder="1" applyAlignment="1">
      <alignment horizontal="left" vertical="center"/>
    </xf>
    <xf numFmtId="0" fontId="3" fillId="6" borderId="1" xfId="0" applyFont="1" applyFill="1" applyBorder="1" applyAlignment="1">
      <alignment horizontal="right" vertical="center"/>
    </xf>
    <xf numFmtId="0" fontId="3" fillId="6" borderId="3" xfId="0" applyFont="1" applyFill="1" applyBorder="1" applyAlignment="1">
      <alignment horizontal="right" vertical="center"/>
    </xf>
    <xf numFmtId="0" fontId="3" fillId="6" borderId="4" xfId="0" applyFont="1" applyFill="1" applyBorder="1" applyAlignment="1">
      <alignment horizontal="right" vertical="center"/>
    </xf>
    <xf numFmtId="0" fontId="3" fillId="6" borderId="5" xfId="0" applyFont="1" applyFill="1" applyBorder="1" applyAlignment="1">
      <alignment horizontal="right" vertical="center"/>
    </xf>
    <xf numFmtId="0" fontId="0" fillId="0" borderId="13" xfId="0" applyBorder="1" applyAlignment="1">
      <alignment horizontal="center"/>
    </xf>
    <xf numFmtId="43" fontId="0" fillId="0" borderId="0" xfId="0" applyNumberFormat="1" applyBorder="1" applyAlignment="1">
      <alignment horizontal="center" vertical="center"/>
    </xf>
    <xf numFmtId="0" fontId="0" fillId="0" borderId="0" xfId="0" applyBorder="1" applyAlignment="1">
      <alignment horizontal="center" vertical="center"/>
    </xf>
    <xf numFmtId="0" fontId="0" fillId="5" borderId="1" xfId="0" applyFont="1" applyFill="1" applyBorder="1" applyAlignment="1">
      <alignment horizontal="center" vertical="center"/>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0" fillId="0" borderId="1" xfId="0" applyFont="1" applyBorder="1" applyAlignment="1">
      <alignment horizontal="center" vertical="center"/>
    </xf>
    <xf numFmtId="0" fontId="17" fillId="2" borderId="9" xfId="0" applyFont="1" applyFill="1" applyBorder="1" applyAlignment="1">
      <alignment horizontal="center" vertical="center"/>
    </xf>
    <xf numFmtId="0" fontId="17" fillId="2" borderId="14" xfId="0" applyFont="1" applyFill="1" applyBorder="1" applyAlignment="1">
      <alignment horizontal="center" vertical="center"/>
    </xf>
    <xf numFmtId="0" fontId="20" fillId="0" borderId="15" xfId="0" applyFont="1" applyBorder="1" applyAlignment="1">
      <alignment horizontal="distributed" vertical="top" wrapText="1"/>
    </xf>
    <xf numFmtId="0" fontId="3" fillId="6" borderId="3" xfId="0" applyFont="1" applyFill="1" applyBorder="1" applyAlignment="1">
      <alignment horizontal="right"/>
    </xf>
    <xf numFmtId="0" fontId="3" fillId="6" borderId="5" xfId="0" applyFont="1" applyFill="1" applyBorder="1" applyAlignment="1">
      <alignment horizontal="right"/>
    </xf>
    <xf numFmtId="43" fontId="0" fillId="0" borderId="1" xfId="0" applyNumberFormat="1" applyBorder="1" applyAlignment="1">
      <alignment horizontal="center" vertical="center"/>
    </xf>
    <xf numFmtId="0" fontId="0" fillId="0" borderId="1" xfId="0" applyBorder="1" applyAlignment="1">
      <alignment horizontal="center" vertical="center"/>
    </xf>
  </cellXfs>
  <cellStyles count="2">
    <cellStyle name="Dziesiętny" xfId="1" builtinId="3"/>
    <cellStyle name="Normalny"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D0319-92D8-4973-8737-1D830EC66A59}">
  <sheetPr>
    <pageSetUpPr fitToPage="1"/>
  </sheetPr>
  <dimension ref="A3:M69"/>
  <sheetViews>
    <sheetView tabSelected="1" topLeftCell="A13" zoomScale="90" zoomScaleNormal="90" workbookViewId="0">
      <selection activeCell="M11" sqref="M11"/>
    </sheetView>
  </sheetViews>
  <sheetFormatPr defaultRowHeight="15" x14ac:dyDescent="0.25"/>
  <cols>
    <col min="1" max="1" width="4" customWidth="1"/>
    <col min="2" max="2" width="4.7109375" customWidth="1"/>
    <col min="3" max="3" width="46.5703125" customWidth="1"/>
    <col min="4" max="4" width="11.42578125" customWidth="1"/>
    <col min="5" max="5" width="9.85546875" bestFit="1" customWidth="1"/>
    <col min="6" max="6" width="13.140625" customWidth="1"/>
    <col min="7" max="7" width="15.140625" customWidth="1"/>
    <col min="8" max="8" width="15.5703125" customWidth="1"/>
    <col min="9" max="9" width="16.7109375" customWidth="1"/>
    <col min="10" max="10" width="17.5703125" customWidth="1"/>
    <col min="11" max="11" width="16.7109375" customWidth="1"/>
    <col min="12" max="12" width="17.7109375" customWidth="1"/>
    <col min="13" max="13" width="22.28515625" customWidth="1"/>
  </cols>
  <sheetData>
    <row r="3" spans="1:13" ht="21" x14ac:dyDescent="0.35">
      <c r="B3" s="74" t="s">
        <v>72</v>
      </c>
      <c r="C3" s="75"/>
      <c r="D3" s="75"/>
      <c r="E3" s="75"/>
      <c r="F3" s="75"/>
      <c r="G3" s="75"/>
      <c r="H3" s="75"/>
      <c r="I3" s="75"/>
      <c r="J3" s="75"/>
      <c r="K3" s="75"/>
      <c r="L3" s="75"/>
    </row>
    <row r="4" spans="1:13" ht="21" x14ac:dyDescent="0.35">
      <c r="B4" s="57"/>
      <c r="C4" s="58"/>
      <c r="D4" s="58"/>
      <c r="E4" s="58"/>
      <c r="F4" s="58"/>
      <c r="G4" s="58"/>
      <c r="H4" s="58"/>
      <c r="I4" s="58"/>
      <c r="J4" s="58"/>
      <c r="K4" s="58"/>
      <c r="L4" s="58"/>
    </row>
    <row r="5" spans="1:13" ht="54" customHeight="1" x14ac:dyDescent="0.25">
      <c r="B5" s="84" t="s">
        <v>74</v>
      </c>
      <c r="C5" s="84"/>
      <c r="D5" s="84"/>
      <c r="E5" s="84"/>
      <c r="F5" s="84"/>
      <c r="G5" s="84"/>
      <c r="H5" s="84"/>
      <c r="I5" s="84"/>
      <c r="J5" s="84"/>
      <c r="K5" s="84"/>
      <c r="L5" s="84"/>
      <c r="M5" s="84"/>
    </row>
    <row r="6" spans="1:13" ht="21" x14ac:dyDescent="0.35">
      <c r="B6" s="40"/>
      <c r="C6" s="41"/>
      <c r="D6" s="41"/>
      <c r="E6" s="41"/>
      <c r="F6" s="41"/>
      <c r="G6" s="41"/>
      <c r="H6" s="41"/>
      <c r="I6" s="41"/>
      <c r="J6" s="41"/>
      <c r="K6" s="41"/>
      <c r="L6" s="41"/>
    </row>
    <row r="7" spans="1:13" ht="30.6" customHeight="1" x14ac:dyDescent="0.25">
      <c r="A7" s="60"/>
      <c r="B7" s="81" t="s">
        <v>66</v>
      </c>
      <c r="C7" s="82"/>
      <c r="D7" s="82"/>
      <c r="E7" s="82"/>
      <c r="F7" s="82"/>
      <c r="G7" s="82"/>
      <c r="H7" s="82"/>
      <c r="I7" s="82"/>
      <c r="J7" s="82"/>
      <c r="K7" s="82"/>
      <c r="L7" s="82"/>
      <c r="M7" s="83"/>
    </row>
    <row r="9" spans="1:13" x14ac:dyDescent="0.25">
      <c r="B9" s="1" t="s">
        <v>0</v>
      </c>
    </row>
    <row r="10" spans="1:13" ht="24" customHeight="1" x14ac:dyDescent="0.25">
      <c r="B10" s="79" t="s">
        <v>1</v>
      </c>
      <c r="C10" s="80"/>
      <c r="D10" s="80"/>
      <c r="E10" s="80"/>
      <c r="F10" s="80"/>
      <c r="G10" s="80"/>
      <c r="H10" s="80"/>
      <c r="I10" s="80"/>
      <c r="J10" s="80"/>
      <c r="K10" s="80"/>
      <c r="L10" s="80"/>
      <c r="M10" s="80"/>
    </row>
    <row r="11" spans="1:13" ht="114.75" x14ac:dyDescent="0.25">
      <c r="B11" s="34" t="s">
        <v>50</v>
      </c>
      <c r="C11" s="34" t="s">
        <v>3</v>
      </c>
      <c r="D11" s="34" t="s">
        <v>4</v>
      </c>
      <c r="E11" s="34" t="s">
        <v>5</v>
      </c>
      <c r="F11" s="34" t="s">
        <v>56</v>
      </c>
      <c r="G11" s="34" t="s">
        <v>22</v>
      </c>
      <c r="H11" s="34" t="s">
        <v>19</v>
      </c>
      <c r="I11" s="34" t="s">
        <v>20</v>
      </c>
      <c r="J11" s="34" t="s">
        <v>21</v>
      </c>
      <c r="K11" s="34" t="s">
        <v>59</v>
      </c>
      <c r="L11" s="34" t="s">
        <v>83</v>
      </c>
      <c r="M11" s="34" t="s">
        <v>84</v>
      </c>
    </row>
    <row r="12" spans="1:13" ht="31.15" customHeight="1" x14ac:dyDescent="0.25">
      <c r="B12" s="39">
        <v>1</v>
      </c>
      <c r="C12" s="7" t="s">
        <v>77</v>
      </c>
      <c r="D12" s="7" t="s">
        <v>6</v>
      </c>
      <c r="E12" s="7" t="s">
        <v>7</v>
      </c>
      <c r="F12" s="8"/>
      <c r="G12" s="7">
        <v>2</v>
      </c>
      <c r="H12" s="8"/>
      <c r="I12" s="16"/>
      <c r="J12" s="55">
        <f>I12*1.23</f>
        <v>0</v>
      </c>
      <c r="K12" s="8"/>
      <c r="L12" s="13">
        <f>I12*G12</f>
        <v>0</v>
      </c>
      <c r="M12" s="8"/>
    </row>
    <row r="13" spans="1:13" ht="21.6" customHeight="1" x14ac:dyDescent="0.25">
      <c r="B13" s="39">
        <v>2</v>
      </c>
      <c r="C13" s="7" t="s">
        <v>78</v>
      </c>
      <c r="D13" s="7" t="s">
        <v>8</v>
      </c>
      <c r="E13" s="7" t="s">
        <v>7</v>
      </c>
      <c r="F13" s="8"/>
      <c r="G13" s="7">
        <v>1</v>
      </c>
      <c r="H13" s="8"/>
      <c r="I13" s="16"/>
      <c r="J13" s="55">
        <f t="shared" ref="J13:J16" si="0">I13*1.23</f>
        <v>0</v>
      </c>
      <c r="K13" s="8"/>
      <c r="L13" s="13">
        <f>I13*G13</f>
        <v>0</v>
      </c>
      <c r="M13" s="8"/>
    </row>
    <row r="14" spans="1:13" ht="31.15" customHeight="1" x14ac:dyDescent="0.25">
      <c r="B14" s="49">
        <v>3</v>
      </c>
      <c r="C14" s="61" t="s">
        <v>79</v>
      </c>
      <c r="D14" s="61" t="s">
        <v>9</v>
      </c>
      <c r="E14" s="61">
        <v>0</v>
      </c>
      <c r="F14" s="62"/>
      <c r="G14" s="7">
        <v>55</v>
      </c>
      <c r="H14" s="8"/>
      <c r="I14" s="16"/>
      <c r="J14" s="55">
        <f t="shared" si="0"/>
        <v>0</v>
      </c>
      <c r="K14" s="8"/>
      <c r="L14" s="13">
        <f>I14*G14</f>
        <v>0</v>
      </c>
      <c r="M14" s="8"/>
    </row>
    <row r="15" spans="1:13" ht="21.6" customHeight="1" x14ac:dyDescent="0.25">
      <c r="B15" s="49">
        <v>4</v>
      </c>
      <c r="C15" s="61" t="s">
        <v>80</v>
      </c>
      <c r="D15" s="61" t="s">
        <v>9</v>
      </c>
      <c r="E15" s="61">
        <v>0</v>
      </c>
      <c r="F15" s="61">
        <v>43</v>
      </c>
      <c r="G15" s="8"/>
      <c r="H15" s="7">
        <v>30</v>
      </c>
      <c r="I15" s="16"/>
      <c r="J15" s="55">
        <f t="shared" si="0"/>
        <v>0</v>
      </c>
      <c r="K15" s="12">
        <f>I15*F15</f>
        <v>0</v>
      </c>
      <c r="L15" s="8"/>
      <c r="M15" s="12">
        <f>H15*I15</f>
        <v>0</v>
      </c>
    </row>
    <row r="16" spans="1:13" ht="21.6" customHeight="1" x14ac:dyDescent="0.25">
      <c r="B16" s="49">
        <v>5</v>
      </c>
      <c r="C16" s="61" t="s">
        <v>82</v>
      </c>
      <c r="D16" s="61" t="s">
        <v>6</v>
      </c>
      <c r="E16" s="61" t="s">
        <v>7</v>
      </c>
      <c r="F16" s="61">
        <v>2</v>
      </c>
      <c r="G16" s="8"/>
      <c r="H16" s="8"/>
      <c r="I16" s="16"/>
      <c r="J16" s="55">
        <f t="shared" si="0"/>
        <v>0</v>
      </c>
      <c r="K16" s="12">
        <f>I16*F16</f>
        <v>0</v>
      </c>
      <c r="L16" s="8"/>
      <c r="M16" s="8"/>
    </row>
    <row r="17" spans="2:13" ht="14.45" customHeight="1" x14ac:dyDescent="0.25">
      <c r="B17" s="76" t="s">
        <v>54</v>
      </c>
      <c r="C17" s="77"/>
      <c r="D17" s="77"/>
      <c r="E17" s="77"/>
      <c r="F17" s="77"/>
      <c r="G17" s="77"/>
      <c r="H17" s="77"/>
      <c r="I17" s="77"/>
      <c r="J17" s="78"/>
      <c r="K17" s="42">
        <f>K15+K16</f>
        <v>0</v>
      </c>
      <c r="L17" s="42">
        <f>SUM(L12:L15)</f>
        <v>0</v>
      </c>
      <c r="M17" s="42">
        <f>M15</f>
        <v>0</v>
      </c>
    </row>
    <row r="18" spans="2:13" ht="14.45" customHeight="1" x14ac:dyDescent="0.25">
      <c r="B18" s="76" t="s">
        <v>55</v>
      </c>
      <c r="C18" s="77"/>
      <c r="D18" s="77"/>
      <c r="E18" s="77"/>
      <c r="F18" s="77"/>
      <c r="G18" s="77"/>
      <c r="H18" s="77"/>
      <c r="I18" s="77"/>
      <c r="J18" s="78"/>
      <c r="K18" s="42">
        <f>K17*1.23</f>
        <v>0</v>
      </c>
      <c r="L18" s="42">
        <f>SUM(L12:L15)*1.23</f>
        <v>0</v>
      </c>
      <c r="M18" s="42">
        <f>M15*1.23</f>
        <v>0</v>
      </c>
    </row>
    <row r="19" spans="2:13" x14ac:dyDescent="0.25">
      <c r="B19" s="2" t="s">
        <v>57</v>
      </c>
    </row>
    <row r="20" spans="2:13" x14ac:dyDescent="0.25">
      <c r="B20" s="2" t="s">
        <v>58</v>
      </c>
    </row>
    <row r="21" spans="2:13" x14ac:dyDescent="0.25">
      <c r="B21" s="2"/>
    </row>
    <row r="23" spans="2:13" x14ac:dyDescent="0.25">
      <c r="B23" s="2" t="s">
        <v>11</v>
      </c>
    </row>
    <row r="24" spans="2:13" ht="24.6" customHeight="1" x14ac:dyDescent="0.25">
      <c r="B24" s="85" t="s">
        <v>35</v>
      </c>
      <c r="C24" s="86"/>
      <c r="D24" s="86"/>
      <c r="E24" s="86"/>
      <c r="F24" s="86"/>
      <c r="G24" s="86"/>
      <c r="H24" s="86"/>
      <c r="I24" s="86"/>
      <c r="J24" s="86"/>
      <c r="K24" s="86"/>
      <c r="L24" s="86"/>
    </row>
    <row r="25" spans="2:13" ht="57.6" customHeight="1" x14ac:dyDescent="0.25">
      <c r="B25" s="11" t="s">
        <v>50</v>
      </c>
      <c r="C25" s="11" t="s">
        <v>3</v>
      </c>
      <c r="D25" s="11" t="s">
        <v>4</v>
      </c>
      <c r="E25" s="11" t="s">
        <v>5</v>
      </c>
      <c r="F25" s="19" t="s">
        <v>36</v>
      </c>
      <c r="G25" s="19" t="s">
        <v>52</v>
      </c>
      <c r="H25" s="19" t="s">
        <v>65</v>
      </c>
      <c r="I25" s="11" t="s">
        <v>37</v>
      </c>
      <c r="J25" s="20" t="s">
        <v>38</v>
      </c>
      <c r="K25" s="20" t="s">
        <v>39</v>
      </c>
      <c r="L25" s="20" t="s">
        <v>40</v>
      </c>
    </row>
    <row r="26" spans="2:13" x14ac:dyDescent="0.25">
      <c r="B26" s="68">
        <v>1</v>
      </c>
      <c r="C26" s="65" t="s">
        <v>77</v>
      </c>
      <c r="D26" s="69" t="s">
        <v>6</v>
      </c>
      <c r="E26" s="69" t="s">
        <v>7</v>
      </c>
      <c r="F26" s="7" t="s">
        <v>15</v>
      </c>
      <c r="G26" s="21"/>
      <c r="H26" s="22"/>
      <c r="I26" s="23"/>
      <c r="J26" s="23"/>
      <c r="K26" s="23"/>
      <c r="L26" s="23"/>
    </row>
    <row r="27" spans="2:13" x14ac:dyDescent="0.25">
      <c r="B27" s="68"/>
      <c r="C27" s="66"/>
      <c r="D27" s="69"/>
      <c r="E27" s="69"/>
      <c r="F27" s="7" t="s">
        <v>16</v>
      </c>
      <c r="G27" s="21"/>
      <c r="H27" s="22"/>
      <c r="I27" s="23"/>
      <c r="J27" s="23"/>
      <c r="K27" s="23"/>
      <c r="L27" s="23"/>
    </row>
    <row r="28" spans="2:13" x14ac:dyDescent="0.25">
      <c r="B28" s="68"/>
      <c r="C28" s="66"/>
      <c r="D28" s="69"/>
      <c r="E28" s="69"/>
      <c r="F28" s="7" t="s">
        <v>17</v>
      </c>
      <c r="G28" s="21"/>
      <c r="H28" s="22"/>
      <c r="I28" s="23"/>
      <c r="J28" s="23"/>
      <c r="K28" s="23"/>
      <c r="L28" s="23"/>
    </row>
    <row r="29" spans="2:13" x14ac:dyDescent="0.25">
      <c r="B29" s="68"/>
      <c r="C29" s="67"/>
      <c r="D29" s="69"/>
      <c r="E29" s="69"/>
      <c r="F29" s="7" t="s">
        <v>18</v>
      </c>
      <c r="G29" s="21"/>
      <c r="H29" s="22"/>
      <c r="I29" s="23"/>
      <c r="J29" s="23"/>
      <c r="K29" s="23"/>
      <c r="L29" s="23"/>
    </row>
    <row r="30" spans="2:13" x14ac:dyDescent="0.25">
      <c r="B30" s="68">
        <v>2</v>
      </c>
      <c r="C30" s="65" t="s">
        <v>78</v>
      </c>
      <c r="D30" s="69" t="s">
        <v>8</v>
      </c>
      <c r="E30" s="69" t="s">
        <v>7</v>
      </c>
      <c r="F30" s="7" t="s">
        <v>15</v>
      </c>
      <c r="G30" s="21"/>
      <c r="H30" s="22"/>
      <c r="I30" s="23"/>
      <c r="J30" s="23"/>
      <c r="K30" s="23"/>
      <c r="L30" s="23"/>
    </row>
    <row r="31" spans="2:13" x14ac:dyDescent="0.25">
      <c r="B31" s="68"/>
      <c r="C31" s="66"/>
      <c r="D31" s="69"/>
      <c r="E31" s="69"/>
      <c r="F31" s="7" t="s">
        <v>16</v>
      </c>
      <c r="G31" s="21"/>
      <c r="H31" s="22"/>
      <c r="I31" s="23"/>
      <c r="J31" s="23"/>
      <c r="K31" s="23"/>
      <c r="L31" s="23"/>
    </row>
    <row r="32" spans="2:13" x14ac:dyDescent="0.25">
      <c r="B32" s="68"/>
      <c r="C32" s="66"/>
      <c r="D32" s="69"/>
      <c r="E32" s="69"/>
      <c r="F32" s="7" t="s">
        <v>17</v>
      </c>
      <c r="G32" s="21"/>
      <c r="H32" s="22"/>
      <c r="I32" s="23"/>
      <c r="J32" s="23"/>
      <c r="K32" s="23"/>
      <c r="L32" s="23"/>
    </row>
    <row r="33" spans="2:12" x14ac:dyDescent="0.25">
      <c r="B33" s="68"/>
      <c r="C33" s="67"/>
      <c r="D33" s="69"/>
      <c r="E33" s="69"/>
      <c r="F33" s="7" t="s">
        <v>18</v>
      </c>
      <c r="G33" s="21"/>
      <c r="H33" s="22"/>
      <c r="I33" s="23"/>
      <c r="J33" s="23"/>
      <c r="K33" s="23"/>
      <c r="L33" s="23"/>
    </row>
    <row r="34" spans="2:12" x14ac:dyDescent="0.25">
      <c r="B34" s="68">
        <v>3</v>
      </c>
      <c r="C34" s="65" t="s">
        <v>79</v>
      </c>
      <c r="D34" s="69" t="s">
        <v>9</v>
      </c>
      <c r="E34" s="71">
        <v>0</v>
      </c>
      <c r="F34" s="7" t="s">
        <v>15</v>
      </c>
      <c r="G34" s="21"/>
      <c r="H34" s="22"/>
      <c r="I34" s="23"/>
      <c r="J34" s="23"/>
      <c r="K34" s="23"/>
      <c r="L34" s="23"/>
    </row>
    <row r="35" spans="2:12" x14ac:dyDescent="0.25">
      <c r="B35" s="68"/>
      <c r="C35" s="66"/>
      <c r="D35" s="69"/>
      <c r="E35" s="71"/>
      <c r="F35" s="7" t="s">
        <v>16</v>
      </c>
      <c r="G35" s="21"/>
      <c r="H35" s="22"/>
      <c r="I35" s="23"/>
      <c r="J35" s="23"/>
      <c r="K35" s="23"/>
      <c r="L35" s="23"/>
    </row>
    <row r="36" spans="2:12" x14ac:dyDescent="0.25">
      <c r="B36" s="68"/>
      <c r="C36" s="66"/>
      <c r="D36" s="69"/>
      <c r="E36" s="71"/>
      <c r="F36" s="7" t="s">
        <v>17</v>
      </c>
      <c r="G36" s="21"/>
      <c r="H36" s="22"/>
      <c r="I36" s="23"/>
      <c r="J36" s="23"/>
      <c r="K36" s="23"/>
      <c r="L36" s="23"/>
    </row>
    <row r="37" spans="2:12" x14ac:dyDescent="0.25">
      <c r="B37" s="68"/>
      <c r="C37" s="67"/>
      <c r="D37" s="69"/>
      <c r="E37" s="71"/>
      <c r="F37" s="7" t="s">
        <v>18</v>
      </c>
      <c r="G37" s="21"/>
      <c r="H37" s="22"/>
      <c r="I37" s="23"/>
      <c r="J37" s="23"/>
      <c r="K37" s="23"/>
      <c r="L37" s="23"/>
    </row>
    <row r="38" spans="2:12" x14ac:dyDescent="0.25">
      <c r="B38" s="68">
        <v>4</v>
      </c>
      <c r="C38" s="65" t="s">
        <v>81</v>
      </c>
      <c r="D38" s="69" t="s">
        <v>9</v>
      </c>
      <c r="E38" s="71">
        <v>0</v>
      </c>
      <c r="F38" s="7" t="s">
        <v>15</v>
      </c>
      <c r="G38" s="21"/>
      <c r="H38" s="22"/>
      <c r="I38" s="23"/>
      <c r="J38" s="23"/>
      <c r="K38" s="23"/>
      <c r="L38" s="23"/>
    </row>
    <row r="39" spans="2:12" x14ac:dyDescent="0.25">
      <c r="B39" s="68"/>
      <c r="C39" s="66"/>
      <c r="D39" s="69"/>
      <c r="E39" s="71"/>
      <c r="F39" s="7" t="s">
        <v>16</v>
      </c>
      <c r="G39" s="21"/>
      <c r="H39" s="22"/>
      <c r="I39" s="23"/>
      <c r="J39" s="23"/>
      <c r="K39" s="23"/>
      <c r="L39" s="23"/>
    </row>
    <row r="40" spans="2:12" x14ac:dyDescent="0.25">
      <c r="B40" s="68"/>
      <c r="C40" s="66"/>
      <c r="D40" s="69"/>
      <c r="E40" s="71"/>
      <c r="F40" s="7" t="s">
        <v>17</v>
      </c>
      <c r="G40" s="21"/>
      <c r="H40" s="22"/>
      <c r="I40" s="23"/>
      <c r="J40" s="23"/>
      <c r="K40" s="23"/>
      <c r="L40" s="23"/>
    </row>
    <row r="41" spans="2:12" x14ac:dyDescent="0.25">
      <c r="B41" s="68"/>
      <c r="C41" s="67"/>
      <c r="D41" s="69"/>
      <c r="E41" s="71"/>
      <c r="F41" s="7" t="s">
        <v>18</v>
      </c>
      <c r="G41" s="21"/>
      <c r="H41" s="22"/>
      <c r="I41" s="23"/>
      <c r="J41" s="23"/>
      <c r="K41" s="23"/>
      <c r="L41" s="23"/>
    </row>
    <row r="42" spans="2:12" x14ac:dyDescent="0.25">
      <c r="B42" s="68">
        <v>5</v>
      </c>
      <c r="C42" s="73" t="s">
        <v>82</v>
      </c>
      <c r="D42" s="69" t="s">
        <v>6</v>
      </c>
      <c r="E42" s="71" t="s">
        <v>7</v>
      </c>
      <c r="F42" s="59" t="s">
        <v>15</v>
      </c>
      <c r="G42" s="21"/>
      <c r="H42" s="22"/>
      <c r="I42" s="23"/>
      <c r="J42" s="23"/>
      <c r="K42" s="23"/>
      <c r="L42" s="23"/>
    </row>
    <row r="43" spans="2:12" x14ac:dyDescent="0.25">
      <c r="B43" s="68"/>
      <c r="C43" s="73"/>
      <c r="D43" s="69"/>
      <c r="E43" s="71"/>
      <c r="F43" s="59" t="s">
        <v>16</v>
      </c>
      <c r="G43" s="21"/>
      <c r="H43" s="22"/>
      <c r="I43" s="23"/>
      <c r="J43" s="23"/>
      <c r="K43" s="23"/>
      <c r="L43" s="23"/>
    </row>
    <row r="44" spans="2:12" x14ac:dyDescent="0.25">
      <c r="B44" s="68"/>
      <c r="C44" s="73"/>
      <c r="D44" s="69"/>
      <c r="E44" s="71"/>
      <c r="F44" s="59" t="s">
        <v>17</v>
      </c>
      <c r="G44" s="21"/>
      <c r="H44" s="22"/>
      <c r="I44" s="23"/>
      <c r="J44" s="23"/>
      <c r="K44" s="23"/>
      <c r="L44" s="23"/>
    </row>
    <row r="45" spans="2:12" x14ac:dyDescent="0.25">
      <c r="B45" s="68"/>
      <c r="C45" s="73"/>
      <c r="D45" s="69"/>
      <c r="E45" s="71"/>
      <c r="F45" s="59" t="s">
        <v>18</v>
      </c>
      <c r="G45" s="21"/>
      <c r="H45" s="22"/>
      <c r="I45" s="23"/>
      <c r="J45" s="23"/>
      <c r="K45" s="23"/>
      <c r="L45" s="23"/>
    </row>
    <row r="46" spans="2:12" s="5" customFormat="1" ht="33.6" customHeight="1" x14ac:dyDescent="0.25">
      <c r="B46" s="72" t="s">
        <v>12</v>
      </c>
      <c r="C46" s="72"/>
      <c r="D46" s="72"/>
      <c r="E46" s="72"/>
      <c r="F46" s="72"/>
      <c r="G46" s="72"/>
      <c r="H46" s="72"/>
      <c r="I46" s="72"/>
      <c r="J46" s="72"/>
      <c r="K46" s="72"/>
      <c r="L46" s="72"/>
    </row>
    <row r="47" spans="2:12" x14ac:dyDescent="0.25">
      <c r="B47" s="3" t="s">
        <v>13</v>
      </c>
    </row>
    <row r="48" spans="2:12" x14ac:dyDescent="0.25">
      <c r="B48" s="3" t="s">
        <v>90</v>
      </c>
    </row>
    <row r="49" spans="2:4" x14ac:dyDescent="0.25">
      <c r="B49" s="3" t="s">
        <v>14</v>
      </c>
    </row>
    <row r="50" spans="2:4" x14ac:dyDescent="0.25">
      <c r="B50" s="2" t="s">
        <v>10</v>
      </c>
    </row>
    <row r="51" spans="2:4" x14ac:dyDescent="0.25">
      <c r="B51" s="4"/>
    </row>
    <row r="52" spans="2:4" x14ac:dyDescent="0.25">
      <c r="B52" s="70" t="s">
        <v>43</v>
      </c>
      <c r="C52" s="70"/>
      <c r="D52" s="70"/>
    </row>
    <row r="53" spans="2:4" ht="42" customHeight="1" x14ac:dyDescent="0.25">
      <c r="B53" s="64" t="s">
        <v>53</v>
      </c>
      <c r="C53" s="64"/>
      <c r="D53" s="64"/>
    </row>
    <row r="54" spans="2:4" ht="36" x14ac:dyDescent="0.25">
      <c r="B54" s="24" t="s">
        <v>50</v>
      </c>
      <c r="C54" s="24" t="s">
        <v>3</v>
      </c>
      <c r="D54" s="24" t="s">
        <v>42</v>
      </c>
    </row>
    <row r="55" spans="2:4" ht="23.45" customHeight="1" x14ac:dyDescent="0.25">
      <c r="B55" s="24">
        <v>1</v>
      </c>
      <c r="C55" s="59" t="s">
        <v>77</v>
      </c>
      <c r="D55" s="25"/>
    </row>
    <row r="56" spans="2:4" ht="22.9" customHeight="1" x14ac:dyDescent="0.25">
      <c r="B56" s="24">
        <v>2</v>
      </c>
      <c r="C56" s="59" t="s">
        <v>78</v>
      </c>
      <c r="D56" s="25"/>
    </row>
    <row r="57" spans="2:4" ht="23.45" customHeight="1" x14ac:dyDescent="0.25">
      <c r="B57" s="24">
        <v>3</v>
      </c>
      <c r="C57" s="59" t="s">
        <v>79</v>
      </c>
      <c r="D57" s="25"/>
    </row>
    <row r="58" spans="2:4" ht="23.45" customHeight="1" x14ac:dyDescent="0.25">
      <c r="B58" s="24">
        <v>4</v>
      </c>
      <c r="C58" s="59" t="s">
        <v>80</v>
      </c>
      <c r="D58" s="25"/>
    </row>
    <row r="59" spans="2:4" ht="24.6" customHeight="1" x14ac:dyDescent="0.25">
      <c r="B59" s="24">
        <v>5</v>
      </c>
      <c r="C59" s="61" t="s">
        <v>82</v>
      </c>
      <c r="D59" s="25"/>
    </row>
    <row r="62" spans="2:4" x14ac:dyDescent="0.25">
      <c r="B62" s="70" t="s">
        <v>44</v>
      </c>
      <c r="C62" s="70"/>
      <c r="D62" s="70"/>
    </row>
    <row r="63" spans="2:4" ht="45" customHeight="1" x14ac:dyDescent="0.25">
      <c r="B63" s="64" t="s">
        <v>75</v>
      </c>
      <c r="C63" s="64"/>
      <c r="D63" s="64"/>
    </row>
    <row r="64" spans="2:4" ht="48" x14ac:dyDescent="0.25">
      <c r="B64" s="24" t="s">
        <v>2</v>
      </c>
      <c r="C64" s="24" t="s">
        <v>3</v>
      </c>
      <c r="D64" s="24" t="s">
        <v>41</v>
      </c>
    </row>
    <row r="65" spans="2:4" ht="25.15" customHeight="1" x14ac:dyDescent="0.25">
      <c r="B65" s="24">
        <v>1</v>
      </c>
      <c r="C65" s="59" t="s">
        <v>77</v>
      </c>
      <c r="D65" s="25"/>
    </row>
    <row r="66" spans="2:4" ht="22.9" customHeight="1" x14ac:dyDescent="0.25">
      <c r="B66" s="24">
        <v>2</v>
      </c>
      <c r="C66" s="59" t="s">
        <v>78</v>
      </c>
      <c r="D66" s="25"/>
    </row>
    <row r="67" spans="2:4" ht="21.6" customHeight="1" x14ac:dyDescent="0.25">
      <c r="B67" s="24">
        <v>3</v>
      </c>
      <c r="C67" s="59" t="s">
        <v>79</v>
      </c>
      <c r="D67" s="25"/>
    </row>
    <row r="68" spans="2:4" ht="21.6" customHeight="1" x14ac:dyDescent="0.25">
      <c r="B68" s="24">
        <v>4</v>
      </c>
      <c r="C68" s="59" t="s">
        <v>80</v>
      </c>
      <c r="D68" s="25"/>
    </row>
    <row r="69" spans="2:4" ht="26.45" customHeight="1" x14ac:dyDescent="0.25">
      <c r="B69" s="24">
        <v>5</v>
      </c>
      <c r="C69" s="61" t="s">
        <v>82</v>
      </c>
      <c r="D69" s="25"/>
    </row>
  </sheetData>
  <mergeCells count="32">
    <mergeCell ref="B24:L24"/>
    <mergeCell ref="E26:E29"/>
    <mergeCell ref="B3:L3"/>
    <mergeCell ref="B17:J17"/>
    <mergeCell ref="B18:J18"/>
    <mergeCell ref="B10:M10"/>
    <mergeCell ref="B7:M7"/>
    <mergeCell ref="B5:M5"/>
    <mergeCell ref="E30:E33"/>
    <mergeCell ref="D30:D33"/>
    <mergeCell ref="B38:B41"/>
    <mergeCell ref="C38:C41"/>
    <mergeCell ref="D38:D41"/>
    <mergeCell ref="E38:E41"/>
    <mergeCell ref="E34:E37"/>
    <mergeCell ref="D34:D37"/>
    <mergeCell ref="B30:B33"/>
    <mergeCell ref="B63:D63"/>
    <mergeCell ref="C30:C33"/>
    <mergeCell ref="B34:B37"/>
    <mergeCell ref="C34:C37"/>
    <mergeCell ref="B26:B29"/>
    <mergeCell ref="C26:C29"/>
    <mergeCell ref="D26:D29"/>
    <mergeCell ref="B52:D52"/>
    <mergeCell ref="B62:D62"/>
    <mergeCell ref="B53:D53"/>
    <mergeCell ref="B46:L46"/>
    <mergeCell ref="B42:B45"/>
    <mergeCell ref="C42:C45"/>
    <mergeCell ref="D42:D45"/>
    <mergeCell ref="E42:E45"/>
  </mergeCells>
  <pageMargins left="0.23622047244094491" right="0.23622047244094491" top="0.35433070866141736" bottom="0.35433070866141736" header="0.31496062992125984" footer="0.31496062992125984"/>
  <pageSetup paperSize="9" scale="6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7CEAF-F206-408A-AB37-C5F0C475DC2C}">
  <dimension ref="B3:L27"/>
  <sheetViews>
    <sheetView topLeftCell="A13" workbookViewId="0">
      <selection activeCell="L10" sqref="L10"/>
    </sheetView>
  </sheetViews>
  <sheetFormatPr defaultColWidth="8.85546875" defaultRowHeight="15" x14ac:dyDescent="0.25"/>
  <cols>
    <col min="1" max="1" width="5.5703125" style="14" customWidth="1"/>
    <col min="2" max="2" width="6.28515625" style="14" customWidth="1"/>
    <col min="3" max="3" width="30.7109375" style="14" customWidth="1"/>
    <col min="4" max="4" width="16.28515625" style="14" customWidth="1"/>
    <col min="5" max="5" width="18.7109375" style="14" customWidth="1"/>
    <col min="6" max="6" width="31.140625" style="14" customWidth="1"/>
    <col min="7" max="7" width="17.140625" style="14" customWidth="1"/>
    <col min="8" max="8" width="14.28515625" style="14" customWidth="1"/>
    <col min="9" max="9" width="17.85546875" style="14" customWidth="1"/>
    <col min="10" max="11" width="15.7109375" style="14" customWidth="1"/>
    <col min="12" max="12" width="17.28515625" style="14" customWidth="1"/>
    <col min="13" max="16384" width="8.85546875" style="14"/>
  </cols>
  <sheetData>
    <row r="3" spans="2:12" ht="21" x14ac:dyDescent="0.35">
      <c r="B3" s="74" t="s">
        <v>73</v>
      </c>
      <c r="C3" s="75"/>
      <c r="D3" s="75"/>
      <c r="E3" s="75"/>
      <c r="F3" s="75"/>
      <c r="G3" s="75"/>
      <c r="H3" s="75"/>
      <c r="I3" s="75"/>
      <c r="J3" s="75"/>
      <c r="K3" s="75"/>
      <c r="L3" s="75"/>
    </row>
    <row r="5" spans="2:12" x14ac:dyDescent="0.25">
      <c r="B5" s="90"/>
      <c r="C5" s="90"/>
      <c r="D5" s="90"/>
      <c r="E5" s="90"/>
      <c r="F5" s="90"/>
      <c r="G5" s="90"/>
      <c r="H5" s="90"/>
      <c r="I5" s="90"/>
      <c r="J5" s="90"/>
      <c r="K5" s="90"/>
      <c r="L5" s="90"/>
    </row>
    <row r="6" spans="2:12" ht="15.75" x14ac:dyDescent="0.25">
      <c r="B6" s="94" t="s">
        <v>66</v>
      </c>
      <c r="C6" s="95"/>
      <c r="D6" s="95"/>
      <c r="E6" s="95"/>
      <c r="F6" s="95"/>
      <c r="G6" s="95"/>
      <c r="H6" s="95"/>
      <c r="I6" s="95"/>
      <c r="J6" s="95"/>
      <c r="K6" s="95"/>
      <c r="L6" s="96"/>
    </row>
    <row r="8" spans="2:12" x14ac:dyDescent="0.25">
      <c r="B8" s="35" t="s">
        <v>51</v>
      </c>
      <c r="C8" s="35"/>
      <c r="D8" s="35"/>
    </row>
    <row r="9" spans="2:12" ht="29.45" customHeight="1" x14ac:dyDescent="0.25">
      <c r="B9" s="79" t="s">
        <v>85</v>
      </c>
      <c r="C9" s="80"/>
      <c r="D9" s="80"/>
      <c r="E9" s="80"/>
      <c r="F9" s="80"/>
      <c r="G9" s="80"/>
      <c r="H9" s="80"/>
      <c r="I9" s="80"/>
      <c r="J9" s="80"/>
      <c r="K9" s="80"/>
      <c r="L9" s="100"/>
    </row>
    <row r="10" spans="2:12" ht="119.45" customHeight="1" x14ac:dyDescent="0.25">
      <c r="B10" s="36" t="s">
        <v>50</v>
      </c>
      <c r="C10" s="36" t="s">
        <v>24</v>
      </c>
      <c r="D10" s="37" t="s">
        <v>94</v>
      </c>
      <c r="E10" s="37" t="s">
        <v>95</v>
      </c>
      <c r="F10" s="37" t="s">
        <v>67</v>
      </c>
      <c r="G10" s="37" t="s">
        <v>26</v>
      </c>
      <c r="H10" s="37" t="s">
        <v>27</v>
      </c>
      <c r="I10" s="37" t="s">
        <v>29</v>
      </c>
      <c r="J10" s="38" t="s">
        <v>32</v>
      </c>
      <c r="K10" s="38" t="s">
        <v>33</v>
      </c>
      <c r="L10" s="37" t="s">
        <v>34</v>
      </c>
    </row>
    <row r="11" spans="2:12" x14ac:dyDescent="0.25">
      <c r="B11" s="104">
        <v>1</v>
      </c>
      <c r="C11" s="101" t="s">
        <v>76</v>
      </c>
      <c r="D11" s="97">
        <v>90</v>
      </c>
      <c r="E11" s="97">
        <v>26</v>
      </c>
      <c r="F11" s="17"/>
      <c r="G11" s="26"/>
      <c r="H11" s="56">
        <f>G11*1.23</f>
        <v>0</v>
      </c>
      <c r="I11" s="91">
        <f>MAX(G11:G14)*D11</f>
        <v>0</v>
      </c>
      <c r="J11" s="91">
        <f>I11*1.23</f>
        <v>0</v>
      </c>
      <c r="K11" s="91">
        <f>MAX(G11:G14)*E11</f>
        <v>0</v>
      </c>
      <c r="L11" s="91">
        <f>K11*1.23</f>
        <v>0</v>
      </c>
    </row>
    <row r="12" spans="2:12" x14ac:dyDescent="0.25">
      <c r="B12" s="105"/>
      <c r="C12" s="102"/>
      <c r="D12" s="98"/>
      <c r="E12" s="98"/>
      <c r="F12" s="17"/>
      <c r="G12" s="26"/>
      <c r="H12" s="56">
        <f t="shared" ref="H12:H22" si="0">G12*1.23</f>
        <v>0</v>
      </c>
      <c r="I12" s="92"/>
      <c r="J12" s="92"/>
      <c r="K12" s="92"/>
      <c r="L12" s="92"/>
    </row>
    <row r="13" spans="2:12" x14ac:dyDescent="0.25">
      <c r="B13" s="105"/>
      <c r="C13" s="102"/>
      <c r="D13" s="98"/>
      <c r="E13" s="98"/>
      <c r="F13" s="17"/>
      <c r="G13" s="26"/>
      <c r="H13" s="56">
        <f t="shared" si="0"/>
        <v>0</v>
      </c>
      <c r="I13" s="92"/>
      <c r="J13" s="92"/>
      <c r="K13" s="92"/>
      <c r="L13" s="92"/>
    </row>
    <row r="14" spans="2:12" x14ac:dyDescent="0.25">
      <c r="B14" s="106"/>
      <c r="C14" s="103"/>
      <c r="D14" s="99"/>
      <c r="E14" s="99"/>
      <c r="F14" s="17"/>
      <c r="G14" s="26"/>
      <c r="H14" s="56">
        <f t="shared" si="0"/>
        <v>0</v>
      </c>
      <c r="I14" s="93"/>
      <c r="J14" s="93"/>
      <c r="K14" s="93"/>
      <c r="L14" s="93"/>
    </row>
    <row r="15" spans="2:12" x14ac:dyDescent="0.25">
      <c r="B15" s="104">
        <v>2</v>
      </c>
      <c r="C15" s="97" t="s">
        <v>25</v>
      </c>
      <c r="D15" s="97">
        <v>9</v>
      </c>
      <c r="E15" s="97">
        <v>2</v>
      </c>
      <c r="F15" s="17"/>
      <c r="G15" s="26"/>
      <c r="H15" s="56">
        <f t="shared" si="0"/>
        <v>0</v>
      </c>
      <c r="I15" s="91">
        <f t="shared" ref="I15" si="1">MAX(G15:G18)*D15</f>
        <v>0</v>
      </c>
      <c r="J15" s="91">
        <f t="shared" ref="J15" si="2">I15*1.23</f>
        <v>0</v>
      </c>
      <c r="K15" s="91">
        <f>MAX(G15:G18)*E15</f>
        <v>0</v>
      </c>
      <c r="L15" s="91">
        <f>K15*1.23</f>
        <v>0</v>
      </c>
    </row>
    <row r="16" spans="2:12" x14ac:dyDescent="0.25">
      <c r="B16" s="105"/>
      <c r="C16" s="98"/>
      <c r="D16" s="98"/>
      <c r="E16" s="98"/>
      <c r="F16" s="17"/>
      <c r="G16" s="26"/>
      <c r="H16" s="56">
        <f t="shared" si="0"/>
        <v>0</v>
      </c>
      <c r="I16" s="92"/>
      <c r="J16" s="92"/>
      <c r="K16" s="92"/>
      <c r="L16" s="92"/>
    </row>
    <row r="17" spans="2:12" x14ac:dyDescent="0.25">
      <c r="B17" s="105"/>
      <c r="C17" s="98"/>
      <c r="D17" s="98"/>
      <c r="E17" s="98"/>
      <c r="F17" s="17"/>
      <c r="G17" s="26"/>
      <c r="H17" s="56">
        <f t="shared" si="0"/>
        <v>0</v>
      </c>
      <c r="I17" s="92"/>
      <c r="J17" s="92"/>
      <c r="K17" s="92"/>
      <c r="L17" s="92"/>
    </row>
    <row r="18" spans="2:12" x14ac:dyDescent="0.25">
      <c r="B18" s="106"/>
      <c r="C18" s="99"/>
      <c r="D18" s="99"/>
      <c r="E18" s="99"/>
      <c r="F18" s="17"/>
      <c r="G18" s="26"/>
      <c r="H18" s="56">
        <f t="shared" si="0"/>
        <v>0</v>
      </c>
      <c r="I18" s="93"/>
      <c r="J18" s="93"/>
      <c r="K18" s="93"/>
      <c r="L18" s="93"/>
    </row>
    <row r="19" spans="2:12" x14ac:dyDescent="0.25">
      <c r="B19" s="104">
        <v>3</v>
      </c>
      <c r="C19" s="97" t="s">
        <v>62</v>
      </c>
      <c r="D19" s="97">
        <v>4</v>
      </c>
      <c r="E19" s="97">
        <v>2</v>
      </c>
      <c r="F19" s="17"/>
      <c r="G19" s="26"/>
      <c r="H19" s="56">
        <f t="shared" si="0"/>
        <v>0</v>
      </c>
      <c r="I19" s="91">
        <f t="shared" ref="I19" si="3">MAX(G19:G22)*D19</f>
        <v>0</v>
      </c>
      <c r="J19" s="91">
        <f t="shared" ref="J19" si="4">I19*1.23</f>
        <v>0</v>
      </c>
      <c r="K19" s="91">
        <f>MAX(G19:G22)*E19</f>
        <v>0</v>
      </c>
      <c r="L19" s="91">
        <f>K19*1.23</f>
        <v>0</v>
      </c>
    </row>
    <row r="20" spans="2:12" x14ac:dyDescent="0.25">
      <c r="B20" s="105"/>
      <c r="C20" s="98"/>
      <c r="D20" s="98"/>
      <c r="E20" s="98"/>
      <c r="F20" s="17"/>
      <c r="G20" s="26"/>
      <c r="H20" s="56">
        <f t="shared" si="0"/>
        <v>0</v>
      </c>
      <c r="I20" s="92"/>
      <c r="J20" s="92"/>
      <c r="K20" s="92"/>
      <c r="L20" s="92"/>
    </row>
    <row r="21" spans="2:12" x14ac:dyDescent="0.25">
      <c r="B21" s="105"/>
      <c r="C21" s="98"/>
      <c r="D21" s="98"/>
      <c r="E21" s="98"/>
      <c r="F21" s="17"/>
      <c r="G21" s="26"/>
      <c r="H21" s="56">
        <f t="shared" si="0"/>
        <v>0</v>
      </c>
      <c r="I21" s="92"/>
      <c r="J21" s="92"/>
      <c r="K21" s="92"/>
      <c r="L21" s="92"/>
    </row>
    <row r="22" spans="2:12" x14ac:dyDescent="0.25">
      <c r="B22" s="106"/>
      <c r="C22" s="99"/>
      <c r="D22" s="99"/>
      <c r="E22" s="99"/>
      <c r="F22" s="17"/>
      <c r="G22" s="26"/>
      <c r="H22" s="56">
        <f t="shared" si="0"/>
        <v>0</v>
      </c>
      <c r="I22" s="93"/>
      <c r="J22" s="93"/>
      <c r="K22" s="93"/>
      <c r="L22" s="93"/>
    </row>
    <row r="23" spans="2:12" x14ac:dyDescent="0.25">
      <c r="B23" s="87" t="s">
        <v>30</v>
      </c>
      <c r="C23" s="88"/>
      <c r="D23" s="88"/>
      <c r="E23" s="88"/>
      <c r="F23" s="88"/>
      <c r="G23" s="88"/>
      <c r="H23" s="89"/>
      <c r="I23" s="27">
        <f>I11+I15+I19</f>
        <v>0</v>
      </c>
      <c r="J23" s="28"/>
      <c r="K23" s="27">
        <f>SUM(K11:K22)</f>
        <v>0</v>
      </c>
      <c r="L23" s="28"/>
    </row>
    <row r="24" spans="2:12" x14ac:dyDescent="0.25">
      <c r="B24" s="87" t="s">
        <v>31</v>
      </c>
      <c r="C24" s="88"/>
      <c r="D24" s="88"/>
      <c r="E24" s="88"/>
      <c r="F24" s="88"/>
      <c r="G24" s="88"/>
      <c r="H24" s="89"/>
      <c r="I24" s="28"/>
      <c r="J24" s="27">
        <f>SUM(J11:J22)</f>
        <v>0</v>
      </c>
      <c r="K24" s="28"/>
      <c r="L24" s="27">
        <f>SUM(L11:L22)</f>
        <v>0</v>
      </c>
    </row>
    <row r="25" spans="2:12" x14ac:dyDescent="0.25">
      <c r="B25" s="15" t="s">
        <v>28</v>
      </c>
      <c r="C25" s="15"/>
      <c r="D25" s="15"/>
      <c r="E25" s="15"/>
      <c r="F25" s="15"/>
      <c r="G25" s="15"/>
      <c r="H25" s="15"/>
      <c r="I25" s="15"/>
      <c r="J25" s="15"/>
    </row>
    <row r="26" spans="2:12" x14ac:dyDescent="0.25">
      <c r="B26" s="15" t="s">
        <v>68</v>
      </c>
      <c r="C26" s="15"/>
      <c r="D26" s="15"/>
      <c r="E26" s="15"/>
      <c r="F26" s="15"/>
      <c r="G26" s="15"/>
      <c r="H26" s="15"/>
      <c r="I26" s="15"/>
      <c r="J26" s="15"/>
    </row>
    <row r="27" spans="2:12" x14ac:dyDescent="0.25">
      <c r="B27" s="15" t="s">
        <v>69</v>
      </c>
      <c r="C27" s="15"/>
      <c r="D27" s="15"/>
      <c r="E27" s="15"/>
      <c r="F27" s="15"/>
      <c r="I27" s="54"/>
    </row>
  </sheetData>
  <mergeCells count="30">
    <mergeCell ref="D11:D14"/>
    <mergeCell ref="D15:D18"/>
    <mergeCell ref="D19:D22"/>
    <mergeCell ref="B9:L9"/>
    <mergeCell ref="E11:E14"/>
    <mergeCell ref="E15:E18"/>
    <mergeCell ref="E19:E22"/>
    <mergeCell ref="I11:I14"/>
    <mergeCell ref="C11:C14"/>
    <mergeCell ref="B11:B14"/>
    <mergeCell ref="C15:C18"/>
    <mergeCell ref="B15:B18"/>
    <mergeCell ref="C19:C22"/>
    <mergeCell ref="B19:B22"/>
    <mergeCell ref="B24:H24"/>
    <mergeCell ref="B5:L5"/>
    <mergeCell ref="B3:L3"/>
    <mergeCell ref="L19:L22"/>
    <mergeCell ref="K11:K14"/>
    <mergeCell ref="L11:L14"/>
    <mergeCell ref="K15:K18"/>
    <mergeCell ref="L15:L18"/>
    <mergeCell ref="B23:H23"/>
    <mergeCell ref="J11:J14"/>
    <mergeCell ref="I15:I18"/>
    <mergeCell ref="J15:J18"/>
    <mergeCell ref="I19:I22"/>
    <mergeCell ref="J19:J22"/>
    <mergeCell ref="K19:K22"/>
    <mergeCell ref="B6:L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29622-6A9B-46C3-A0CB-7610A80B8005}">
  <dimension ref="A3:L37"/>
  <sheetViews>
    <sheetView workbookViewId="0">
      <selection activeCell="C34" sqref="C34"/>
    </sheetView>
  </sheetViews>
  <sheetFormatPr defaultRowHeight="15" x14ac:dyDescent="0.25"/>
  <cols>
    <col min="2" max="2" width="3.42578125" bestFit="1" customWidth="1"/>
    <col min="3" max="3" width="49" customWidth="1"/>
    <col min="4" max="4" width="18.28515625" bestFit="1" customWidth="1"/>
    <col min="5" max="5" width="17.5703125" customWidth="1"/>
    <col min="6" max="6" width="16.28515625" bestFit="1" customWidth="1"/>
    <col min="7" max="7" width="16.85546875" bestFit="1" customWidth="1"/>
    <col min="8" max="8" width="17.7109375" customWidth="1"/>
    <col min="9" max="9" width="16.85546875" customWidth="1"/>
    <col min="10" max="10" width="16.5703125" customWidth="1"/>
    <col min="11" max="11" width="14.28515625" customWidth="1"/>
    <col min="12" max="12" width="12.140625" bestFit="1" customWidth="1"/>
  </cols>
  <sheetData>
    <row r="3" spans="1:12" ht="24.6" customHeight="1" x14ac:dyDescent="0.25">
      <c r="B3" s="107" t="s">
        <v>70</v>
      </c>
      <c r="C3" s="108"/>
      <c r="D3" s="108"/>
      <c r="E3" s="108"/>
      <c r="F3" s="108"/>
      <c r="G3" s="108"/>
      <c r="H3" s="108"/>
      <c r="I3" s="108"/>
      <c r="J3" s="109"/>
    </row>
    <row r="6" spans="1:12" ht="113.25" customHeight="1" x14ac:dyDescent="0.25">
      <c r="B6" s="29" t="s">
        <v>50</v>
      </c>
      <c r="C6" s="29" t="s">
        <v>3</v>
      </c>
      <c r="D6" s="29" t="s">
        <v>23</v>
      </c>
      <c r="E6" s="29" t="s">
        <v>22</v>
      </c>
      <c r="F6" s="29" t="s">
        <v>19</v>
      </c>
      <c r="G6" s="29" t="s">
        <v>87</v>
      </c>
      <c r="H6" s="29" t="s">
        <v>86</v>
      </c>
      <c r="I6" s="29" t="s">
        <v>88</v>
      </c>
      <c r="J6" s="29" t="s">
        <v>89</v>
      </c>
      <c r="K6" s="48"/>
      <c r="L6" s="48"/>
    </row>
    <row r="7" spans="1:12" x14ac:dyDescent="0.25">
      <c r="B7" s="39">
        <v>1</v>
      </c>
      <c r="C7" s="59" t="s">
        <v>77</v>
      </c>
      <c r="D7" s="8"/>
      <c r="E7" s="7">
        <v>2</v>
      </c>
      <c r="F7" s="8"/>
      <c r="G7" s="30">
        <f>SUM('KARTY SIM'!K12:M12)</f>
        <v>0</v>
      </c>
      <c r="H7" s="30">
        <f>G7*1.23</f>
        <v>0</v>
      </c>
      <c r="I7" s="33">
        <f>G7*36</f>
        <v>0</v>
      </c>
      <c r="J7" s="33">
        <f>H7*36</f>
        <v>0</v>
      </c>
      <c r="K7" s="48"/>
      <c r="L7" s="48"/>
    </row>
    <row r="8" spans="1:12" x14ac:dyDescent="0.25">
      <c r="B8" s="39">
        <v>2</v>
      </c>
      <c r="C8" s="59" t="s">
        <v>78</v>
      </c>
      <c r="D8" s="8"/>
      <c r="E8" s="7">
        <v>1</v>
      </c>
      <c r="F8" s="8"/>
      <c r="G8" s="30">
        <f>SUM('KARTY SIM'!K13:M13)</f>
        <v>0</v>
      </c>
      <c r="H8" s="30">
        <f>G8*1.23</f>
        <v>0</v>
      </c>
      <c r="I8" s="33">
        <f t="shared" ref="I8:I11" si="0">G8*36</f>
        <v>0</v>
      </c>
      <c r="J8" s="33">
        <f t="shared" ref="J8:J11" si="1">H8*36</f>
        <v>0</v>
      </c>
      <c r="K8" s="47"/>
      <c r="L8" s="47"/>
    </row>
    <row r="9" spans="1:12" x14ac:dyDescent="0.25">
      <c r="B9" s="39">
        <v>3</v>
      </c>
      <c r="C9" s="59" t="s">
        <v>79</v>
      </c>
      <c r="D9" s="8"/>
      <c r="E9" s="7">
        <v>55</v>
      </c>
      <c r="F9" s="8"/>
      <c r="G9" s="30">
        <f>SUM('KARTY SIM'!K14:M14)</f>
        <v>0</v>
      </c>
      <c r="H9" s="30">
        <f>G9*1.23</f>
        <v>0</v>
      </c>
      <c r="I9" s="33">
        <f t="shared" si="0"/>
        <v>0</v>
      </c>
      <c r="J9" s="33">
        <f t="shared" si="1"/>
        <v>0</v>
      </c>
      <c r="K9" s="47"/>
      <c r="L9" s="47"/>
    </row>
    <row r="10" spans="1:12" x14ac:dyDescent="0.25">
      <c r="B10" s="39">
        <v>4</v>
      </c>
      <c r="C10" s="59" t="s">
        <v>80</v>
      </c>
      <c r="D10" s="7">
        <v>43</v>
      </c>
      <c r="E10" s="8"/>
      <c r="F10" s="7">
        <v>30</v>
      </c>
      <c r="G10" s="30">
        <f>SUM('KARTY SIM'!K15:M15)</f>
        <v>0</v>
      </c>
      <c r="H10" s="30">
        <f>G10*1.23</f>
        <v>0</v>
      </c>
      <c r="I10" s="33">
        <f t="shared" si="0"/>
        <v>0</v>
      </c>
      <c r="J10" s="33">
        <f t="shared" si="1"/>
        <v>0</v>
      </c>
      <c r="K10" s="47"/>
      <c r="L10" s="47"/>
    </row>
    <row r="11" spans="1:12" x14ac:dyDescent="0.25">
      <c r="B11" s="39">
        <v>5</v>
      </c>
      <c r="C11" s="61" t="s">
        <v>82</v>
      </c>
      <c r="D11" s="61">
        <v>2</v>
      </c>
      <c r="E11" s="63"/>
      <c r="F11" s="61"/>
      <c r="G11" s="30">
        <f>SUM('KARTY SIM'!K16:M16)</f>
        <v>0</v>
      </c>
      <c r="H11" s="30">
        <f>G11*1.23</f>
        <v>0</v>
      </c>
      <c r="I11" s="33">
        <f t="shared" si="0"/>
        <v>0</v>
      </c>
      <c r="J11" s="33">
        <f t="shared" si="1"/>
        <v>0</v>
      </c>
      <c r="K11" s="47"/>
      <c r="L11" s="47"/>
    </row>
    <row r="12" spans="1:12" x14ac:dyDescent="0.25">
      <c r="B12" s="111" t="s">
        <v>48</v>
      </c>
      <c r="C12" s="112"/>
      <c r="D12" s="112"/>
      <c r="E12" s="112"/>
      <c r="F12" s="113"/>
      <c r="G12" s="50">
        <f>SUM(G7:G11)</f>
        <v>0</v>
      </c>
      <c r="H12" s="50">
        <f>SUM(H7:H11)</f>
        <v>0</v>
      </c>
      <c r="I12" s="52">
        <f>SUM(I7:I11)</f>
        <v>0</v>
      </c>
      <c r="J12" s="52">
        <f>SUM(J7:J11)</f>
        <v>0</v>
      </c>
      <c r="K12" s="48"/>
      <c r="L12" s="48"/>
    </row>
    <row r="13" spans="1:12" x14ac:dyDescent="0.25">
      <c r="C13" s="6"/>
      <c r="D13" s="6"/>
      <c r="E13" s="9"/>
      <c r="F13" s="6"/>
      <c r="G13" s="31"/>
      <c r="H13" s="31"/>
    </row>
    <row r="15" spans="1:12" ht="84" x14ac:dyDescent="0.25">
      <c r="B15" s="45" t="s">
        <v>50</v>
      </c>
      <c r="C15" s="29" t="s">
        <v>24</v>
      </c>
      <c r="D15" s="29" t="s">
        <v>91</v>
      </c>
      <c r="E15" s="29" t="s">
        <v>92</v>
      </c>
      <c r="F15" s="29" t="s">
        <v>45</v>
      </c>
      <c r="G15" s="29" t="s">
        <v>46</v>
      </c>
    </row>
    <row r="16" spans="1:12" x14ac:dyDescent="0.25">
      <c r="A16" s="114"/>
      <c r="B16" s="118">
        <v>1</v>
      </c>
      <c r="C16" s="101" t="s">
        <v>76</v>
      </c>
      <c r="D16" s="121">
        <v>90</v>
      </c>
      <c r="E16" s="117">
        <v>26</v>
      </c>
      <c r="F16" s="127">
        <f>SUM('APARATY TELEFONICZNE'!I11:I14,'APARATY TELEFONICZNE'!K11:K14)</f>
        <v>0</v>
      </c>
      <c r="G16" s="127">
        <f>SUM('APARATY TELEFONICZNE'!J11:J14,'APARATY TELEFONICZNE'!L11:L14)</f>
        <v>0</v>
      </c>
    </row>
    <row r="17" spans="1:9" x14ac:dyDescent="0.25">
      <c r="A17" s="114"/>
      <c r="B17" s="119"/>
      <c r="C17" s="102"/>
      <c r="D17" s="121"/>
      <c r="E17" s="117"/>
      <c r="F17" s="128"/>
      <c r="G17" s="128"/>
    </row>
    <row r="18" spans="1:9" x14ac:dyDescent="0.25">
      <c r="A18" s="114"/>
      <c r="B18" s="119"/>
      <c r="C18" s="102"/>
      <c r="D18" s="121"/>
      <c r="E18" s="117"/>
      <c r="F18" s="128"/>
      <c r="G18" s="128"/>
    </row>
    <row r="19" spans="1:9" x14ac:dyDescent="0.25">
      <c r="A19" s="114"/>
      <c r="B19" s="120"/>
      <c r="C19" s="103"/>
      <c r="D19" s="121"/>
      <c r="E19" s="117"/>
      <c r="F19" s="128"/>
      <c r="G19" s="128"/>
    </row>
    <row r="20" spans="1:9" x14ac:dyDescent="0.25">
      <c r="A20" s="114"/>
      <c r="B20" s="118">
        <v>2</v>
      </c>
      <c r="C20" s="97" t="s">
        <v>25</v>
      </c>
      <c r="D20" s="121">
        <v>9</v>
      </c>
      <c r="E20" s="117">
        <v>2</v>
      </c>
      <c r="F20" s="127">
        <f>SUM('APARATY TELEFONICZNE'!I15:I18,'APARATY TELEFONICZNE'!K15:K18)</f>
        <v>0</v>
      </c>
      <c r="G20" s="127">
        <f>SUM('APARATY TELEFONICZNE'!J15:J18,'APARATY TELEFONICZNE'!L15:L18)</f>
        <v>0</v>
      </c>
      <c r="H20" s="115"/>
      <c r="I20" s="115"/>
    </row>
    <row r="21" spans="1:9" x14ac:dyDescent="0.25">
      <c r="A21" s="114"/>
      <c r="B21" s="119"/>
      <c r="C21" s="98"/>
      <c r="D21" s="121"/>
      <c r="E21" s="117"/>
      <c r="F21" s="128"/>
      <c r="G21" s="128"/>
      <c r="H21" s="116"/>
      <c r="I21" s="116"/>
    </row>
    <row r="22" spans="1:9" x14ac:dyDescent="0.25">
      <c r="A22" s="114"/>
      <c r="B22" s="119"/>
      <c r="C22" s="98"/>
      <c r="D22" s="121"/>
      <c r="E22" s="117"/>
      <c r="F22" s="128"/>
      <c r="G22" s="128"/>
      <c r="H22" s="116"/>
      <c r="I22" s="116"/>
    </row>
    <row r="23" spans="1:9" x14ac:dyDescent="0.25">
      <c r="A23" s="114"/>
      <c r="B23" s="120"/>
      <c r="C23" s="99"/>
      <c r="D23" s="121"/>
      <c r="E23" s="117"/>
      <c r="F23" s="128"/>
      <c r="G23" s="128"/>
      <c r="H23" s="116"/>
      <c r="I23" s="116"/>
    </row>
    <row r="24" spans="1:9" x14ac:dyDescent="0.25">
      <c r="A24" s="114"/>
      <c r="B24" s="118">
        <v>3</v>
      </c>
      <c r="C24" s="97" t="s">
        <v>62</v>
      </c>
      <c r="D24" s="121">
        <v>4</v>
      </c>
      <c r="E24" s="117">
        <v>2</v>
      </c>
      <c r="F24" s="127">
        <f>SUM('APARATY TELEFONICZNE'!I19:I22,'APARATY TELEFONICZNE'!K19:K22)</f>
        <v>0</v>
      </c>
      <c r="G24" s="127">
        <f>SUM('APARATY TELEFONICZNE'!J19:J22,'APARATY TELEFONICZNE'!L19:L22)</f>
        <v>0</v>
      </c>
      <c r="H24" s="115"/>
      <c r="I24" s="115"/>
    </row>
    <row r="25" spans="1:9" x14ac:dyDescent="0.25">
      <c r="A25" s="114"/>
      <c r="B25" s="119"/>
      <c r="C25" s="98"/>
      <c r="D25" s="121"/>
      <c r="E25" s="117"/>
      <c r="F25" s="128"/>
      <c r="G25" s="128"/>
      <c r="H25" s="116"/>
      <c r="I25" s="116"/>
    </row>
    <row r="26" spans="1:9" x14ac:dyDescent="0.25">
      <c r="A26" s="114"/>
      <c r="B26" s="119"/>
      <c r="C26" s="98"/>
      <c r="D26" s="121"/>
      <c r="E26" s="117"/>
      <c r="F26" s="128"/>
      <c r="G26" s="128"/>
      <c r="H26" s="116"/>
      <c r="I26" s="116"/>
    </row>
    <row r="27" spans="1:9" x14ac:dyDescent="0.25">
      <c r="A27" s="114"/>
      <c r="B27" s="120"/>
      <c r="C27" s="99"/>
      <c r="D27" s="121"/>
      <c r="E27" s="117"/>
      <c r="F27" s="128"/>
      <c r="G27" s="128"/>
      <c r="H27" s="116"/>
      <c r="I27" s="116"/>
    </row>
    <row r="28" spans="1:9" x14ac:dyDescent="0.25">
      <c r="B28" s="110" t="s">
        <v>48</v>
      </c>
      <c r="C28" s="110"/>
      <c r="D28" s="110"/>
      <c r="E28" s="110"/>
      <c r="F28" s="51">
        <f>SUM(F16:F27)</f>
        <v>0</v>
      </c>
      <c r="G28" s="51">
        <f>SUM(G16:G27)</f>
        <v>0</v>
      </c>
      <c r="H28" s="46"/>
      <c r="I28" s="46"/>
    </row>
    <row r="31" spans="1:9" x14ac:dyDescent="0.25">
      <c r="H31" s="32"/>
    </row>
    <row r="32" spans="1:9" ht="24.6" customHeight="1" x14ac:dyDescent="0.25">
      <c r="B32" s="122" t="s">
        <v>49</v>
      </c>
      <c r="C32" s="122"/>
      <c r="D32" s="122"/>
      <c r="E32" s="123"/>
    </row>
    <row r="33" spans="2:5" ht="31.15" customHeight="1" x14ac:dyDescent="0.25">
      <c r="B33" s="43" t="s">
        <v>50</v>
      </c>
      <c r="C33" s="10" t="s">
        <v>47</v>
      </c>
      <c r="D33" s="10" t="s">
        <v>61</v>
      </c>
      <c r="E33" s="10" t="s">
        <v>60</v>
      </c>
    </row>
    <row r="34" spans="2:5" ht="30" x14ac:dyDescent="0.25">
      <c r="B34" s="43">
        <v>1</v>
      </c>
      <c r="C34" s="49" t="s">
        <v>93</v>
      </c>
      <c r="D34" s="44">
        <f>I12+F28</f>
        <v>0</v>
      </c>
      <c r="E34" s="44">
        <f>J12+G28</f>
        <v>0</v>
      </c>
    </row>
    <row r="35" spans="2:5" ht="14.45" customHeight="1" x14ac:dyDescent="0.25">
      <c r="B35" s="43">
        <v>2</v>
      </c>
      <c r="C35" s="18" t="s">
        <v>63</v>
      </c>
      <c r="D35" s="44">
        <f>D34*0.15</f>
        <v>0</v>
      </c>
      <c r="E35" s="44">
        <f>E34*0.15</f>
        <v>0</v>
      </c>
    </row>
    <row r="36" spans="2:5" x14ac:dyDescent="0.25">
      <c r="B36" s="125" t="s">
        <v>64</v>
      </c>
      <c r="C36" s="126"/>
      <c r="D36" s="53">
        <f>D34+D35</f>
        <v>0</v>
      </c>
      <c r="E36" s="53">
        <f>E34+E35</f>
        <v>0</v>
      </c>
    </row>
    <row r="37" spans="2:5" ht="63" customHeight="1" x14ac:dyDescent="0.25">
      <c r="B37" s="124" t="s">
        <v>71</v>
      </c>
      <c r="C37" s="124"/>
      <c r="D37" s="124"/>
      <c r="E37" s="124"/>
    </row>
  </sheetData>
  <mergeCells count="31">
    <mergeCell ref="B32:E32"/>
    <mergeCell ref="B37:E37"/>
    <mergeCell ref="B36:C36"/>
    <mergeCell ref="G16:G19"/>
    <mergeCell ref="G20:G23"/>
    <mergeCell ref="G24:G27"/>
    <mergeCell ref="B24:B27"/>
    <mergeCell ref="C24:C27"/>
    <mergeCell ref="D24:D27"/>
    <mergeCell ref="E24:E27"/>
    <mergeCell ref="F16:F19"/>
    <mergeCell ref="F20:F23"/>
    <mergeCell ref="F24:F27"/>
    <mergeCell ref="B16:B19"/>
    <mergeCell ref="C16:C19"/>
    <mergeCell ref="D16:D19"/>
    <mergeCell ref="B3:J3"/>
    <mergeCell ref="B28:E28"/>
    <mergeCell ref="B12:F12"/>
    <mergeCell ref="A16:A19"/>
    <mergeCell ref="A20:A23"/>
    <mergeCell ref="A24:A27"/>
    <mergeCell ref="H20:H23"/>
    <mergeCell ref="I20:I23"/>
    <mergeCell ref="H24:H27"/>
    <mergeCell ref="I24:I27"/>
    <mergeCell ref="E16:E19"/>
    <mergeCell ref="B20:B23"/>
    <mergeCell ref="C20:C23"/>
    <mergeCell ref="D20:D23"/>
    <mergeCell ref="E20:E2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Nazwane zakresy</vt:lpstr>
      </vt:variant>
      <vt:variant>
        <vt:i4>2</vt:i4>
      </vt:variant>
    </vt:vector>
  </HeadingPairs>
  <TitlesOfParts>
    <vt:vector size="5" baseType="lpstr">
      <vt:lpstr>KARTY SIM</vt:lpstr>
      <vt:lpstr>APARATY TELEFONICZNE</vt:lpstr>
      <vt:lpstr>ŁACZNA WARTOŚĆ OFERTY</vt:lpstr>
      <vt:lpstr>'KARTY SIM'!_Hlk68643488</vt:lpstr>
      <vt:lpstr>'KARTY SIM'!_Hlk68645068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Agnieszka Koch</dc:creator>
  <cp:lastModifiedBy>Agnieszka Koch</cp:lastModifiedBy>
  <cp:lastPrinted>2021-04-07T10:13:50Z</cp:lastPrinted>
  <dcterms:created xsi:type="dcterms:W3CDTF">2021-04-07T04:14:31Z</dcterms:created>
  <dcterms:modified xsi:type="dcterms:W3CDTF">2021-07-26T17:23:47Z</dcterms:modified>
</cp:coreProperties>
</file>